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R:\חשבות מלם\חשבות בנק הפועלים\מדור שירות ובקרה\הוצאות ישירות\2023\Q4.2023\פורמט חדש דוחות\פועלים סהר\ארם\"/>
    </mc:Choice>
  </mc:AlternateContent>
  <xr:revisionPtr revIDLastSave="0" documentId="13_ncr:1_{72A19DC8-3B9A-480A-8EFD-6009785DF83B}" xr6:coauthVersionLast="36" xr6:coauthVersionMax="36" xr10:uidLastSave="{00000000-0000-0000-0000-000000000000}"/>
  <bookViews>
    <workbookView xWindow="0" yWindow="0" windowWidth="20490" windowHeight="7575" firstSheet="3" activeTab="3"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6" i="6" l="1"/>
  <c r="B35" i="4" l="1"/>
  <c r="B53" i="4" s="1"/>
  <c r="B25" i="4"/>
  <c r="B9" i="4"/>
  <c r="B5" i="4"/>
  <c r="B23" i="4" l="1"/>
  <c r="B29" i="4" s="1"/>
  <c r="B62" i="4" s="1"/>
  <c r="B46" i="4"/>
  <c r="B50" i="4" s="1"/>
  <c r="B55" i="4" l="1"/>
  <c r="B57" i="4"/>
  <c r="B58" i="4" s="1"/>
  <c r="B99" i="6" l="1"/>
  <c r="B92" i="6" l="1"/>
  <c r="B114" i="6"/>
  <c r="B57" i="6"/>
  <c r="B15" i="5" l="1"/>
  <c r="B19" i="6" l="1"/>
  <c r="B59" i="5"/>
  <c r="B60" i="5" s="1"/>
  <c r="B75" i="5" s="1"/>
  <c r="B34" i="5"/>
  <c r="B122" i="6" l="1"/>
</calcChain>
</file>

<file path=xl/sharedStrings.xml><?xml version="1.0" encoding="utf-8"?>
<sst xmlns="http://schemas.openxmlformats.org/spreadsheetml/2006/main" count="554" uniqueCount="371">
  <si>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</si>
  <si>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</si>
  <si>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</si>
  <si>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</si>
  <si>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</si>
  <si>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</si>
  <si>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</si>
  <si>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</si>
  <si>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</si>
  <si>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</si>
  <si>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</si>
  <si>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</si>
  <si>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</si>
  <si>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</si>
  <si>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</si>
  <si>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</si>
  <si>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</si>
  <si>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</si>
  <si>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</si>
  <si>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</si>
  <si>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</si>
  <si>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</si>
  <si>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</si>
  <si>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</si>
  <si>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</si>
  <si>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</si>
  <si>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</si>
  <si>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</si>
  <si>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</si>
  <si>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</si>
  <si>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</si>
  <si>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</si>
  <si>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</si>
  <si>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</si>
  <si>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</si>
  <si>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</si>
  <si>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</si>
  <si>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</si>
  <si>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</si>
  <si>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</si>
  <si>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</si>
  <si>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</si>
  <si>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</si>
  <si>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</si>
  <si>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</si>
  <si>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</si>
  <si>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</si>
  <si>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</si>
  <si>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</si>
  <si>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</si>
  <si>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</si>
  <si>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</si>
  <si>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</si>
  <si>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</si>
  <si>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</si>
  <si>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</si>
  <si>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</si>
  <si>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</si>
  <si>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</si>
  <si>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</si>
  <si>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</si>
  <si>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</si>
  <si>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</si>
  <si>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</si>
  <si>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</si>
  <si>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</si>
  <si>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</si>
  <si>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</si>
  <si>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</si>
  <si>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</si>
  <si>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</si>
  <si>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</si>
  <si>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</si>
  <si>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</si>
  <si>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</si>
  <si>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</si>
  <si>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</si>
  <si>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</si>
  <si>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</si>
  <si>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</si>
  <si>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</si>
  <si>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</si>
  <si>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</si>
  <si>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</si>
  <si>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</si>
  <si>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</si>
  <si>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</si>
  <si>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</si>
  <si>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</si>
  <si>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</si>
  <si>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</si>
  <si>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</si>
  <si>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</si>
  <si>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</si>
  <si>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</si>
  <si>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</si>
  <si>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</si>
  <si>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</si>
  <si>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</si>
  <si>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</si>
  <si>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</si>
  <si>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</si>
  <si>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</si>
  <si>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</si>
  <si>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</si>
  <si>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</si>
  <si>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</si>
  <si>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</si>
  <si>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</si>
  <si>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</si>
  <si>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</si>
  <si>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</si>
  <si>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</si>
  <si>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</si>
  <si>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</si>
  <si>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</si>
  <si>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</si>
  <si>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</si>
  <si>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</si>
  <si>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</si>
  <si>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</si>
  <si>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</si>
  <si>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</si>
  <si>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</si>
  <si>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</si>
  <si>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</si>
  <si>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</si>
  <si>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</si>
  <si>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</si>
  <si>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</si>
  <si>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</si>
  <si>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</si>
  <si>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</si>
  <si>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</si>
  <si>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</si>
  <si>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</si>
  <si>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</si>
  <si>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</si>
  <si>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</si>
  <si>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</si>
  <si>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</si>
  <si>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</si>
  <si>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</si>
  <si>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</si>
  <si>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</si>
  <si>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</si>
  <si>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</si>
  <si>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</si>
  <si>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</si>
  <si>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</si>
  <si>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</si>
  <si>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</si>
  <si>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</si>
  <si>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</si>
  <si>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</si>
  <si>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</si>
  <si>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</si>
  <si>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</si>
  <si>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</si>
  <si>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</si>
  <si>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</si>
  <si>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</si>
  <si>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</si>
  <si>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</si>
  <si>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</si>
  <si>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</si>
  <si>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</si>
  <si>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</si>
  <si>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</si>
  <si>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</si>
  <si>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</si>
  <si>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</si>
  <si>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</si>
  <si>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</si>
  <si>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</si>
  <si>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</si>
  <si>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</si>
  <si>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</si>
  <si>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</si>
  <si>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</si>
  <si>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</si>
  <si>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</si>
  <si>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</si>
  <si>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</si>
  <si>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</si>
  <si>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</si>
  <si>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</si>
  <si>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</si>
  <si>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</si>
  <si>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</si>
  <si>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</si>
  <si>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</si>
  <si>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תשלום למנהלי קרנות סל</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</si>
  <si>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</si>
  <si>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</si>
  <si>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</si>
  <si>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</si>
  <si>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(1)      מנהל קרנות א'</t>
  </si>
  <si>
    <t>(2)       מנהל קרנות ב'</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</si>
  <si>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</si>
  <si>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</si>
  <si>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</si>
  <si>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</si>
  <si>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</si>
  <si>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</si>
  <si>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</si>
  <si>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</si>
  <si>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</si>
  <si>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</si>
  <si>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</si>
  <si>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</si>
  <si>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</si>
  <si>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</si>
  <si>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</si>
  <si>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</si>
  <si>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</si>
  <si>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</si>
  <si>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</si>
  <si>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</si>
  <si>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</si>
  <si>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</si>
  <si>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</si>
  <si>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</si>
  <si>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</si>
  <si>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</si>
  <si>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</si>
  <si>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</si>
  <si>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</si>
  <si>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</si>
  <si>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</si>
  <si>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</si>
  <si>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</si>
  <si>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</si>
  <si>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</si>
  <si>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</si>
  <si>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</si>
  <si>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</si>
  <si>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</si>
  <si>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</si>
  <si>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</si>
  <si>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</si>
  <si>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</si>
  <si>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</si>
  <si>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</si>
  <si>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</si>
  <si>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</si>
  <si>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</si>
  <si>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</si>
  <si>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</si>
  <si>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</si>
  <si>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</si>
  <si>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</si>
  <si>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</si>
  <si>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</si>
  <si>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</si>
  <si>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</si>
  <si>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</si>
  <si>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</si>
  <si>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</si>
  <si>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</si>
  <si>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</si>
  <si>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</si>
  <si>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</si>
  <si>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</si>
  <si>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</si>
  <si>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</si>
  <si>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</si>
  <si>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</si>
  <si>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</si>
  <si>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</si>
  <si>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</si>
  <si>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</si>
  <si>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פועלים</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</si>
  <si>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</si>
  <si>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</si>
  <si>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</si>
  <si>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 xml:space="preserve">קסם קרנות נאמנות </t>
  </si>
  <si>
    <t>אי בי אי שרותי בורסה והשקעות</t>
  </si>
  <si>
    <t>מזרחי</t>
  </si>
  <si>
    <t>אקסלנס נשואה בני"ע</t>
  </si>
  <si>
    <t xml:space="preserve">מיטב </t>
  </si>
  <si>
    <t>לידר ד</t>
  </si>
  <si>
    <t>jefferies lider</t>
  </si>
  <si>
    <t>OSCAR GRUSS &amp; SON INC</t>
  </si>
  <si>
    <t>Bridges Israel Growth</t>
  </si>
  <si>
    <t>Fimi Israel Opportunity 5</t>
  </si>
  <si>
    <t>Fimi Israel Opportunity 6</t>
  </si>
  <si>
    <t>Pitango Growth  II</t>
  </si>
  <si>
    <t>מונטה</t>
  </si>
  <si>
    <t>מונטה סידס II</t>
  </si>
  <si>
    <t>ספרה פארקינג</t>
  </si>
  <si>
    <t>פורטיסימו V</t>
  </si>
  <si>
    <t>Harel Alternative Credit Co-Invest</t>
  </si>
  <si>
    <t>Klirmark Fund III</t>
  </si>
  <si>
    <t>Klirmark Fund IV</t>
  </si>
  <si>
    <t>ארבל</t>
  </si>
  <si>
    <t>יסודות נדלן ג</t>
  </si>
  <si>
    <t>אלפא</t>
  </si>
  <si>
    <t>אלפא הזדמנויות</t>
  </si>
  <si>
    <t>Alto III</t>
  </si>
  <si>
    <t>Ami Opportunities (APAX)</t>
  </si>
  <si>
    <t>Blue Atlantic PTNR</t>
  </si>
  <si>
    <t>Blue Atlantic PTNR II</t>
  </si>
  <si>
    <t>Blue Atlantic PTNR III</t>
  </si>
  <si>
    <t>EQT  IX   Buyout (יורו)</t>
  </si>
  <si>
    <t>EQT Infrastructure V (יורו)</t>
  </si>
  <si>
    <t>First Time II</t>
  </si>
  <si>
    <t>Hamilton Co-invest IV</t>
  </si>
  <si>
    <t>HarbourVest Dover  X</t>
  </si>
  <si>
    <t>IBI Pillar Gatingen</t>
  </si>
  <si>
    <t>IBI Pillar Neubrandenburg</t>
  </si>
  <si>
    <t>IIF IV  (תשי 4)</t>
  </si>
  <si>
    <t>Insight Partners XI</t>
  </si>
  <si>
    <t>Madison Realty Capital Debt V</t>
  </si>
  <si>
    <t>Pantheon Access Feeder 2017</t>
  </si>
  <si>
    <t>Triventures Arc by Sheba</t>
  </si>
  <si>
    <t>Triventures IV</t>
  </si>
  <si>
    <t>Vintage Growth Fund III</t>
  </si>
  <si>
    <t>Vintage V Acess</t>
  </si>
  <si>
    <t>Vintage VI (Access)  (ה.פ)</t>
  </si>
  <si>
    <t>Vintage VI (Breakout)</t>
  </si>
  <si>
    <t>Windin’ Capital Fund LP</t>
  </si>
  <si>
    <t>אלקטרה II</t>
  </si>
  <si>
    <t>אלקטרה III  (ה.פ)</t>
  </si>
  <si>
    <t>פורמה</t>
  </si>
  <si>
    <t>פורמה II</t>
  </si>
  <si>
    <t>Direct Lending III</t>
  </si>
  <si>
    <t>Electra Capital PM II  Feeder 3</t>
  </si>
  <si>
    <t>Hamilton Strategic Opp VII</t>
  </si>
  <si>
    <t>Invesco Credit Partners II</t>
  </si>
  <si>
    <t>Colchis Income Fund</t>
  </si>
  <si>
    <t>IBI SBL</t>
  </si>
  <si>
    <t>פאגאיה אופורטוניטי</t>
  </si>
  <si>
    <t>COMGEST</t>
  </si>
  <si>
    <t>SCHRODER INVESTMENT MANAGEMENT</t>
  </si>
  <si>
    <t>KOTAK</t>
  </si>
  <si>
    <t xml:space="preserve">הראל קרנות נאמנות </t>
  </si>
  <si>
    <t>מור ניהול קרנות נאמנות</t>
  </si>
  <si>
    <t xml:space="preserve">מגדל קרנות נאמנות </t>
  </si>
  <si>
    <t>KRANESHARES ETF</t>
  </si>
  <si>
    <t>INVESCO</t>
  </si>
  <si>
    <t>COMSTAGE ETF</t>
  </si>
  <si>
    <t>AMUNDI INVESTMENT</t>
  </si>
  <si>
    <t>GLOBAL X MANAGEMENT</t>
  </si>
  <si>
    <t>VANGUARD GROUP</t>
  </si>
  <si>
    <t>ISHARES INC</t>
  </si>
  <si>
    <t>SPDR TRUST</t>
  </si>
  <si>
    <t>THE SELECT SECTOR SPDR TRUST</t>
  </si>
  <si>
    <t>LYXOR</t>
  </si>
  <si>
    <t>CHICAGO BOARD OPTION EXCHANGE CBOE</t>
  </si>
  <si>
    <t xml:space="preserve">פסגות קרנות נאמנות </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</si>
  <si>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</si>
  <si>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</si>
  <si>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</si>
  <si>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</si>
  <si>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</si>
  <si>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</si>
  <si>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</si>
  <si>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</si>
  <si>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</si>
  <si>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</si>
  <si>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</si>
  <si>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</si>
  <si>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</si>
  <si>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</si>
  <si>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</si>
  <si>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</si>
  <si>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</si>
  <si>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ארם 50-60     
נספח 1- סך  ההוצאות הישירות ששולמו בעד כל סוג של הוצאה ישירה לתקופה המסתיימת ביום 31.12.2023</t>
  </si>
  <si>
    <t>תשלום של דמי ניהול משתנים</t>
  </si>
  <si>
    <t>סך הכל דמי ניהול משתנים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</si>
</sst>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50">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Border="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Border="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Fill="1" applyBorder="1" applyAlignment="1">
      <alignment horizontal="right" vertical="top" wrapText="1" readingOrder="2"/>
    </xf>
    <xf numFmtId="0" fontId="7" fillId="6" borderId="1" xfId="0" applyFont="1" applyFill="1" applyBorder="1" applyAlignment="1">
      <alignment horizontal="center" vertical="center" readingOrder="2"/>
    </xf>
    <xf numFmtId="0" fontId="4" fillId="0" borderId="1" xfId="0" applyFont="1" applyBorder="1" applyAlignment="1">
      <alignment horizontal="right" vertical="top" wrapText="1" readingOrder="2"/>
    </xf>
    <xf numFmtId="0" fontId="9" fillId="0" borderId="1" xfId="0" applyFont="1" applyFill="1" applyBorder="1" applyAlignment="1">
      <alignment horizontal="right" vertical="center" readingOrder="2"/>
    </xf>
    <xf numFmtId="0" fontId="4" fillId="0" borderId="0" xfId="0" applyFont="1" applyFill="1" applyAlignment="1">
      <alignment horizontal="right" vertical="center"/>
    </xf>
    <xf numFmtId="0" fontId="4" fillId="0" borderId="3" xfId="0" applyFont="1" applyBorder="1" applyAlignment="1">
      <alignment horizontal="right" vertical="center" wrapText="1" readingOrder="2"/>
    </xf>
    <xf numFmtId="0" fontId="4" fillId="0" borderId="1" xfId="0" applyFont="1" applyFill="1" applyBorder="1" applyAlignment="1">
      <alignment horizontal="right" vertical="center"/>
    </xf>
    <xf numFmtId="0" fontId="9" fillId="0" borderId="1" xfId="0" applyFont="1" applyFill="1" applyBorder="1" applyAlignment="1">
      <alignment horizontal="right" vertical="center" readingOrder="1"/>
    </xf>
    <xf numFmtId="0" fontId="4" fillId="0" borderId="1" xfId="0" applyFont="1" applyFill="1" applyBorder="1" applyAlignment="1">
      <alignment horizontal="right" vertical="center" wrapText="1" readingOrder="2"/>
    </xf>
    <xf numFmtId="0" fontId="11" fillId="0" borderId="5" xfId="0" applyFont="1" applyFill="1" applyBorder="1" applyAlignment="1">
      <alignment horizontal="right" vertical="center" wrapText="1" readingOrder="2"/>
    </xf>
    <xf numFmtId="0" fontId="3" fillId="0" borderId="4" xfId="0" applyFont="1" applyFill="1" applyBorder="1" applyAlignment="1">
      <alignment horizontal="right" vertical="center" wrapText="1" readingOrder="2"/>
    </xf>
    <xf numFmtId="0" fontId="4" fillId="0" borderId="0" xfId="0" applyFont="1" applyFill="1" applyAlignment="1">
      <alignment horizontal="right"/>
    </xf>
    <xf numFmtId="0" fontId="3" fillId="0" borderId="7"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7"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11" fillId="0" borderId="7" xfId="0" applyFont="1" applyFill="1" applyBorder="1" applyAlignment="1">
      <alignment horizontal="right" vertical="center" wrapText="1" readingOrder="2"/>
    </xf>
    <xf numFmtId="0" fontId="12" fillId="0" borderId="7" xfId="0" applyFont="1" applyFill="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Fill="1" applyAlignment="1">
      <alignment horizontal="right" vertical="center" readingOrder="2"/>
    </xf>
    <xf numFmtId="0" fontId="3" fillId="0" borderId="4"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4" fillId="0" borderId="8" xfId="0" applyFont="1" applyFill="1" applyBorder="1" applyAlignment="1">
      <alignment horizontal="justify" vertical="center" wrapText="1" readingOrder="2"/>
    </xf>
    <xf numFmtId="14" fontId="18" fillId="0" borderId="1" xfId="0" applyNumberFormat="1" applyFont="1" applyFill="1" applyBorder="1" applyAlignment="1">
      <alignment horizontal="center" vertical="center" wrapText="1" readingOrder="2"/>
    </xf>
    <xf numFmtId="0" fontId="19" fillId="0" borderId="1" xfId="0" applyFont="1" applyFill="1" applyBorder="1" applyAlignment="1">
      <alignment horizontal="center" vertical="center" wrapText="1" readingOrder="2"/>
    </xf>
    <xf numFmtId="14" fontId="20" fillId="0" borderId="1" xfId="0" applyNumberFormat="1" applyFont="1" applyFill="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Fill="1" applyBorder="1" applyAlignment="1">
      <alignment horizontal="center" vertical="center" wrapText="1" readingOrder="2"/>
    </xf>
    <xf numFmtId="0" fontId="16" fillId="0" borderId="1" xfId="0" applyFont="1" applyFill="1" applyBorder="1" applyAlignment="1">
      <alignment horizontal="center" vertical="center" wrapText="1" readingOrder="2"/>
    </xf>
    <xf numFmtId="14" fontId="23" fillId="0" borderId="1" xfId="0" applyNumberFormat="1" applyFont="1" applyFill="1" applyBorder="1" applyAlignment="1">
      <alignment horizontal="center" vertical="center" wrapText="1" readingOrder="2"/>
    </xf>
    <xf numFmtId="0" fontId="23"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14" fontId="14" fillId="0" borderId="1" xfId="0" applyNumberFormat="1" applyFont="1" applyFill="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Border="1" applyAlignment="1">
      <alignment horizontal="center" vertical="center" wrapText="1" readingOrder="2"/>
    </xf>
    <xf numFmtId="0" fontId="20" fillId="0" borderId="0" xfId="0" applyFont="1" applyBorder="1" applyAlignment="1">
      <alignment horizontal="center" vertical="top" wrapText="1" readingOrder="2"/>
    </xf>
    <xf numFmtId="0" fontId="21" fillId="0" borderId="0" xfId="0" applyFont="1" applyFill="1" applyBorder="1" applyAlignment="1">
      <alignment horizontal="center" vertical="center" wrapText="1" readingOrder="2"/>
    </xf>
    <xf numFmtId="0" fontId="16" fillId="0" borderId="0" xfId="0" applyFont="1" applyFill="1" applyBorder="1" applyAlignment="1">
      <alignment horizontal="center" vertical="center" wrapText="1" readingOrder="2"/>
    </xf>
    <xf numFmtId="0" fontId="25" fillId="0" borderId="0" xfId="0" applyFont="1" applyBorder="1" applyAlignment="1">
      <alignment horizontal="center" vertical="center" wrapText="1" readingOrder="2"/>
    </xf>
    <xf numFmtId="14" fontId="20" fillId="0" borderId="0" xfId="0" applyNumberFormat="1" applyFont="1" applyBorder="1" applyAlignment="1">
      <alignment horizontal="center" vertical="top" wrapText="1" readingOrder="2"/>
    </xf>
    <xf numFmtId="14" fontId="14" fillId="0" borderId="0" xfId="0" applyNumberFormat="1" applyFont="1" applyBorder="1" applyAlignment="1">
      <alignment horizontal="center" vertical="center" wrapText="1" readingOrder="2"/>
    </xf>
    <xf numFmtId="0" fontId="20" fillId="0" borderId="0" xfId="0" applyFont="1" applyBorder="1" applyAlignment="1">
      <alignment horizontal="center" vertical="center" wrapText="1" readingOrder="2"/>
    </xf>
    <xf numFmtId="0" fontId="14" fillId="0" borderId="0" xfId="0" applyFont="1" applyFill="1" applyBorder="1" applyAlignment="1">
      <alignment horizontal="center" vertical="center" wrapText="1" readingOrder="2"/>
    </xf>
    <xf numFmtId="0" fontId="21" fillId="0" borderId="1" xfId="0" applyFont="1" applyFill="1" applyBorder="1" applyAlignment="1">
      <alignment horizontal="center" vertical="center" wrapText="1" readingOrder="2"/>
    </xf>
    <xf numFmtId="0" fontId="24" fillId="0" borderId="1" xfId="0" applyFont="1" applyFill="1" applyBorder="1" applyAlignment="1">
      <alignment horizontal="center" vertical="center" wrapText="1" readingOrder="2"/>
    </xf>
    <xf numFmtId="0" fontId="21"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16" fillId="0" borderId="1" xfId="0" applyFont="1" applyFill="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Border="1" applyAlignment="1">
      <alignment horizontal="right" vertical="center" wrapText="1" readingOrder="2"/>
    </xf>
    <xf numFmtId="0" fontId="29" fillId="0" borderId="0" xfId="1" applyFont="1" applyBorder="1" applyAlignment="1">
      <alignment horizontal="right" vertical="center" wrapText="1" readingOrder="2"/>
    </xf>
    <xf numFmtId="0" fontId="16" fillId="0" borderId="0" xfId="0" applyFont="1" applyBorder="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0" borderId="1" xfId="0" applyFont="1" applyFill="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20" fillId="0" borderId="1" xfId="0" applyFont="1" applyFill="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Border="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3" fillId="0" borderId="1" xfId="0" applyFont="1" applyFill="1" applyBorder="1" applyAlignment="1">
      <alignment horizontal="right"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Fill="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Fill="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Fill="1" applyBorder="1" applyAlignment="1">
      <alignment horizontal="right" vertical="center" readingOrder="1"/>
    </xf>
    <xf numFmtId="2" fontId="9" fillId="0" borderId="1" xfId="0" applyNumberFormat="1" applyFont="1" applyFill="1" applyBorder="1" applyAlignment="1">
      <alignment horizontal="right" vertical="center" readingOrder="1"/>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9" fillId="0" borderId="1" xfId="3" applyNumberFormat="1" applyFont="1" applyFill="1" applyBorder="1" applyAlignment="1">
      <alignment horizontal="right" vertical="center" readingOrder="1"/>
    </xf>
    <xf numFmtId="4" fontId="4" fillId="0" borderId="6" xfId="0" applyNumberFormat="1" applyFont="1" applyFill="1" applyBorder="1" applyAlignment="1">
      <alignment horizontal="right" vertical="center" wrapText="1" readingOrder="2"/>
    </xf>
    <xf numFmtId="2" fontId="4" fillId="0" borderId="6" xfId="0" applyNumberFormat="1" applyFont="1" applyFill="1" applyBorder="1" applyAlignment="1">
      <alignment horizontal="right" vertical="center" wrapText="1" readingOrder="2"/>
    </xf>
    <xf numFmtId="0" fontId="36" fillId="0" borderId="0" xfId="0" applyFont="1" applyFill="1" applyBorder="1" applyAlignment="1">
      <alignment horizontal="right" wrapText="1"/>
    </xf>
    <xf numFmtId="2" fontId="4" fillId="0" borderId="6" xfId="0" applyNumberFormat="1" applyFont="1" applyFill="1" applyBorder="1" applyAlignment="1">
      <alignment horizontal="justify" vertical="center" wrapText="1" readingOrder="2"/>
    </xf>
    <xf numFmtId="4" fontId="4" fillId="0" borderId="6" xfId="0" applyNumberFormat="1" applyFont="1" applyFill="1" applyBorder="1" applyAlignment="1">
      <alignment horizontal="justify" vertical="center" wrapText="1" readingOrder="2"/>
    </xf>
    <xf numFmtId="0" fontId="37" fillId="0" borderId="0" xfId="0" applyFont="1" applyFill="1" applyBorder="1" applyAlignment="1">
      <alignment horizontal="right" wrapText="1"/>
    </xf>
    <xf numFmtId="4" fontId="4" fillId="0" borderId="0" xfId="0" applyNumberFormat="1" applyFont="1" applyFill="1" applyAlignment="1">
      <alignment horizontal="right" vertical="center"/>
    </xf>
    <xf numFmtId="10" fontId="4" fillId="0" borderId="0" xfId="3" applyNumberFormat="1" applyFont="1" applyFill="1" applyAlignment="1">
      <alignment horizontal="right" vertical="center"/>
    </xf>
    <xf numFmtId="43" fontId="9" fillId="0" borderId="1" xfId="4" applyNumberFormat="1" applyFont="1" applyFill="1" applyBorder="1" applyAlignment="1">
      <alignment horizontal="right" vertical="center" readingOrder="1"/>
    </xf>
    <xf numFmtId="2" fontId="37" fillId="0" borderId="0" xfId="0" applyNumberFormat="1" applyFont="1" applyFill="1" applyBorder="1" applyAlignment="1">
      <alignment wrapText="1"/>
    </xf>
    <xf numFmtId="2" fontId="37" fillId="0" borderId="0" xfId="0" applyNumberFormat="1" applyFont="1" applyFill="1" applyBorder="1" applyAlignment="1">
      <alignment horizontal="left" wrapText="1"/>
    </xf>
    <xf numFmtId="2" fontId="37" fillId="0" borderId="0" xfId="0" applyNumberFormat="1" applyFont="1" applyFill="1" applyBorder="1" applyAlignment="1" applyProtection="1">
      <alignment horizontal="left" wrapText="1"/>
      <protection locked="0"/>
    </xf>
    <xf numFmtId="4" fontId="36" fillId="0" borderId="0" xfId="0" applyNumberFormat="1" applyFont="1" applyFill="1" applyBorder="1" applyAlignment="1">
      <alignment horizontal="right"/>
    </xf>
    <xf numFmtId="0" fontId="37" fillId="0" borderId="0" xfId="0" applyFont="1" applyFill="1" applyBorder="1" applyAlignment="1" applyProtection="1">
      <alignment horizontal="right" wrapText="1"/>
      <protection locked="0"/>
    </xf>
    <xf numFmtId="4" fontId="37" fillId="0" borderId="0" xfId="0" applyNumberFormat="1" applyFont="1" applyFill="1" applyBorder="1" applyAlignment="1" applyProtection="1">
      <alignment horizontal="right"/>
      <protection locked="0"/>
    </xf>
    <xf numFmtId="0" fontId="4" fillId="0" borderId="0" xfId="0" applyFont="1" applyFill="1" applyBorder="1" applyAlignment="1">
      <alignment horizontal="right" vertical="center"/>
    </xf>
    <xf numFmtId="0" fontId="0" fillId="0" borderId="0" xfId="0" applyFill="1" applyBorder="1"/>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6"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4" fillId="0" borderId="0" xfId="0" applyFont="1" applyAlignment="1">
      <alignment horizontal="right" vertical="center" wrapText="1" readingOrder="2"/>
    </xf>
    <xf numFmtId="2" fontId="9" fillId="0" borderId="0" xfId="3" applyNumberFormat="1" applyFont="1" applyFill="1" applyBorder="1" applyAlignment="1">
      <alignment horizontal="right" vertical="center" readingOrder="1"/>
    </xf>
    <xf numFmtId="0" fontId="3" fillId="0" borderId="1" xfId="0" applyFont="1" applyFill="1" applyBorder="1" applyAlignment="1">
      <alignment horizontal="right" vertical="center" wrapText="1" readingOrder="2"/>
    </xf>
    <xf numFmtId="43" fontId="9" fillId="0" borderId="1" xfId="0" applyNumberFormat="1" applyFont="1" applyFill="1" applyBorder="1" applyAlignment="1">
      <alignment horizontal="right" vertical="center" readingOrder="1"/>
    </xf>
    <xf numFmtId="0" fontId="38" fillId="0" borderId="0" xfId="0" applyFont="1" applyFill="1" applyAlignment="1">
      <alignment horizontal="right"/>
    </xf>
    <xf numFmtId="164" fontId="4" fillId="0" borderId="6" xfId="0" applyNumberFormat="1" applyFont="1" applyFill="1" applyBorder="1" applyAlignment="1">
      <alignment horizontal="justify" vertical="center" wrapText="1" readingOrder="2"/>
    </xf>
    <xf numFmtId="0" fontId="36" fillId="0" borderId="0" xfId="0" applyFont="1" applyFill="1" applyBorder="1" applyAlignment="1">
      <alignment horizontal="center" wrapText="1"/>
    </xf>
    <xf numFmtId="0" fontId="0" fillId="0" borderId="0" xfId="0" applyFill="1" applyBorder="1"/>
    <xf numFmtId="0" fontId="4" fillId="0" borderId="10" xfId="0" applyFont="1" applyFill="1" applyBorder="1" applyAlignment="1">
      <alignment horizontal="left" vertical="center" wrapText="1" readingOrder="2"/>
    </xf>
    <xf numFmtId="0" fontId="4" fillId="0" borderId="6" xfId="0" applyFont="1" applyFill="1" applyBorder="1" applyAlignment="1">
      <alignment horizontal="left" vertical="center" wrapText="1" readingOrder="2"/>
    </xf>
    <xf numFmtId="0" fontId="4" fillId="0" borderId="8" xfId="0" applyFont="1" applyFill="1" applyBorder="1" applyAlignment="1">
      <alignment horizontal="left" vertical="center" wrapText="1" readingOrder="2"/>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8" xfId="0" applyFont="1" applyFill="1" applyBorder="1" applyAlignment="1">
      <alignment horizontal="right" vertical="center" wrapText="1" readingOrder="2"/>
    </xf>
    <xf numFmtId="0" fontId="4" fillId="0" borderId="10"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3" fillId="0" borderId="10" xfId="0" applyFont="1" applyFill="1" applyBorder="1" applyAlignment="1">
      <alignment horizontal="right" vertical="center" wrapText="1" readingOrder="2"/>
    </xf>
    <xf numFmtId="0" fontId="3" fillId="0" borderId="6" xfId="0" applyFont="1" applyFill="1" applyBorder="1" applyAlignment="1">
      <alignment horizontal="right" vertical="center" wrapText="1" readingOrder="2"/>
    </xf>
    <xf numFmtId="0" fontId="4" fillId="0" borderId="8" xfId="0" applyFont="1" applyFill="1" applyBorder="1" applyAlignment="1">
      <alignment horizontal="justify"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73" customWidth="1"/>
    <col min="2" max="2" width="30" style="91" customWidth="1"/>
    <col min="3" max="3" width="9.25" style="58" customWidth="1"/>
    <col min="4" max="4" width="33.125" style="52" customWidth="1"/>
    <col min="5" max="5" width="5.875" style="57" customWidth="1"/>
    <col min="6" max="6" width="5.75" style="53" customWidth="1"/>
    <col min="7" max="7" width="25.25" style="59" customWidth="1"/>
    <col min="8" max="8" width="32" style="54" customWidth="1"/>
    <col min="9" max="9" width="10.125" style="52" bestFit="1" customWidth="1"/>
    <col min="10" max="10" width="19" style="52" customWidth="1"/>
    <col min="11" max="11" width="16.25" style="52" customWidth="1"/>
    <col min="12" max="16384" width="9" style="52"/>
  </cols>
  <sheetData>
    <row r="1" spans="1:9" s="55" customFormat="1" ht="38.25" customHeight="1" x14ac:dyDescent="0.2">
      <c r="A1" s="74" t="s">
        <v>227</v>
      </c>
      <c r="B1" s="89" t="s">
        <v>0</v>
      </c>
      <c r="C1" s="65" t="s">
        <v>2</v>
      </c>
      <c r="D1" s="64" t="s">
        <v>5</v>
      </c>
      <c r="E1" s="66" t="s">
        <v>3</v>
      </c>
      <c r="F1" s="66" t="s">
        <v>4</v>
      </c>
      <c r="G1" s="84" t="s">
        <v>6</v>
      </c>
      <c r="H1" s="64" t="s">
        <v>1</v>
      </c>
      <c r="I1" s="60" t="s">
        <v>126</v>
      </c>
    </row>
    <row r="2" spans="1:9" ht="30" x14ac:dyDescent="0.2">
      <c r="A2" s="67" t="s">
        <v>237</v>
      </c>
      <c r="B2" s="78" t="s">
        <v>9</v>
      </c>
      <c r="C2" s="32">
        <v>45322</v>
      </c>
      <c r="D2" s="33" t="s">
        <v>12</v>
      </c>
      <c r="E2" s="34" t="s">
        <v>10</v>
      </c>
      <c r="F2" s="35" t="s">
        <v>11</v>
      </c>
      <c r="G2" s="45"/>
      <c r="H2" s="61" t="s">
        <v>236</v>
      </c>
    </row>
    <row r="3" spans="1:9" ht="41.25" customHeight="1" x14ac:dyDescent="0.2">
      <c r="A3" s="67" t="s">
        <v>119</v>
      </c>
      <c r="B3" s="79" t="s">
        <v>9</v>
      </c>
      <c r="C3" s="37">
        <v>45322</v>
      </c>
      <c r="D3" s="38" t="s">
        <v>18</v>
      </c>
      <c r="E3" s="34" t="s">
        <v>16</v>
      </c>
      <c r="F3" s="35" t="s">
        <v>17</v>
      </c>
      <c r="G3" s="36"/>
      <c r="H3" s="61" t="s">
        <v>15</v>
      </c>
    </row>
    <row r="4" spans="1:9" s="56" customFormat="1" ht="98.25" customHeight="1" x14ac:dyDescent="0.2">
      <c r="A4" s="76" t="s">
        <v>21</v>
      </c>
      <c r="B4" s="96" t="s">
        <v>22</v>
      </c>
      <c r="C4" s="37">
        <v>45322</v>
      </c>
      <c r="D4" s="92" t="s">
        <v>225</v>
      </c>
      <c r="E4" s="39" t="s">
        <v>11</v>
      </c>
      <c r="F4" s="40" t="s">
        <v>24</v>
      </c>
      <c r="G4" s="85" t="s">
        <v>224</v>
      </c>
      <c r="H4" s="62" t="s">
        <v>235</v>
      </c>
    </row>
    <row r="5" spans="1:9" ht="30" customHeight="1" x14ac:dyDescent="0.2">
      <c r="A5" s="67" t="s">
        <v>26</v>
      </c>
      <c r="B5" s="97" t="s">
        <v>28</v>
      </c>
      <c r="C5" s="41">
        <v>45322</v>
      </c>
      <c r="D5" s="38" t="s">
        <v>226</v>
      </c>
      <c r="E5" s="42" t="s">
        <v>24</v>
      </c>
      <c r="F5" s="35" t="s">
        <v>24</v>
      </c>
      <c r="G5" s="86"/>
      <c r="H5" s="61" t="s">
        <v>15</v>
      </c>
    </row>
    <row r="6" spans="1:9" ht="45" x14ac:dyDescent="0.2">
      <c r="A6" s="67" t="s">
        <v>238</v>
      </c>
      <c r="B6" s="97" t="s">
        <v>28</v>
      </c>
      <c r="C6" s="41">
        <v>45322</v>
      </c>
      <c r="D6" s="38" t="s">
        <v>226</v>
      </c>
      <c r="E6" s="42" t="s">
        <v>24</v>
      </c>
      <c r="F6" s="35" t="s">
        <v>24</v>
      </c>
      <c r="G6" s="86"/>
      <c r="H6" s="61" t="s">
        <v>15</v>
      </c>
    </row>
    <row r="7" spans="1:9" ht="60" x14ac:dyDescent="0.2">
      <c r="A7" s="67" t="s">
        <v>30</v>
      </c>
      <c r="B7" s="97" t="s">
        <v>31</v>
      </c>
      <c r="C7" s="41">
        <v>45332</v>
      </c>
      <c r="D7" s="38" t="s">
        <v>226</v>
      </c>
      <c r="E7" s="42" t="s">
        <v>24</v>
      </c>
      <c r="F7" s="35" t="s">
        <v>24</v>
      </c>
      <c r="G7" s="86"/>
      <c r="H7" s="61" t="s">
        <v>23</v>
      </c>
    </row>
    <row r="8" spans="1:9" ht="36" x14ac:dyDescent="0.2">
      <c r="A8" s="67" t="s">
        <v>34</v>
      </c>
      <c r="B8" s="79" t="s">
        <v>114</v>
      </c>
      <c r="C8" s="41">
        <v>45337</v>
      </c>
      <c r="D8" s="38" t="s">
        <v>249</v>
      </c>
      <c r="E8" s="42" t="s">
        <v>17</v>
      </c>
      <c r="F8" s="35" t="s">
        <v>17</v>
      </c>
      <c r="G8" s="36"/>
      <c r="H8" s="61" t="s">
        <v>15</v>
      </c>
    </row>
    <row r="9" spans="1:9" ht="36" x14ac:dyDescent="0.2">
      <c r="A9" s="67" t="s">
        <v>37</v>
      </c>
      <c r="B9" s="79" t="s">
        <v>114</v>
      </c>
      <c r="C9" s="41">
        <v>45337</v>
      </c>
      <c r="D9" s="38" t="s">
        <v>249</v>
      </c>
      <c r="E9" s="42" t="s">
        <v>17</v>
      </c>
      <c r="F9" s="35" t="s">
        <v>17</v>
      </c>
      <c r="G9" s="36"/>
      <c r="H9" s="61" t="s">
        <v>15</v>
      </c>
    </row>
    <row r="10" spans="1:9" ht="29.25" customHeight="1" x14ac:dyDescent="0.2">
      <c r="A10" s="68" t="s">
        <v>40</v>
      </c>
      <c r="B10" s="82" t="s">
        <v>41</v>
      </c>
      <c r="C10" s="43">
        <v>45382</v>
      </c>
      <c r="D10" s="83" t="s">
        <v>255</v>
      </c>
      <c r="E10" s="34" t="s">
        <v>10</v>
      </c>
      <c r="F10" s="45" t="s">
        <v>24</v>
      </c>
      <c r="G10" s="45"/>
      <c r="H10" s="61" t="s">
        <v>42</v>
      </c>
    </row>
    <row r="11" spans="1:9" ht="74.25" customHeight="1" x14ac:dyDescent="0.2">
      <c r="A11" s="67" t="s">
        <v>45</v>
      </c>
      <c r="B11" s="77" t="s">
        <v>248</v>
      </c>
      <c r="C11" s="43">
        <v>45382</v>
      </c>
      <c r="D11" s="44" t="s">
        <v>258</v>
      </c>
      <c r="E11" s="34" t="s">
        <v>11</v>
      </c>
      <c r="F11" s="34" t="s">
        <v>11</v>
      </c>
      <c r="G11" s="45"/>
      <c r="H11" s="61" t="s">
        <v>15</v>
      </c>
    </row>
    <row r="12" spans="1:9" ht="73.5" customHeight="1" x14ac:dyDescent="0.2">
      <c r="A12" s="67" t="s">
        <v>228</v>
      </c>
      <c r="B12" s="77" t="s">
        <v>248</v>
      </c>
      <c r="C12" s="43">
        <v>45382</v>
      </c>
      <c r="D12" s="44" t="s">
        <v>257</v>
      </c>
      <c r="E12" s="34" t="s">
        <v>11</v>
      </c>
      <c r="F12" s="34" t="s">
        <v>11</v>
      </c>
      <c r="G12" s="45"/>
      <c r="H12" s="61" t="s">
        <v>15</v>
      </c>
    </row>
    <row r="13" spans="1:9" ht="63.75" customHeight="1" x14ac:dyDescent="0.2">
      <c r="A13" s="68" t="s">
        <v>50</v>
      </c>
      <c r="B13" s="77" t="s">
        <v>51</v>
      </c>
      <c r="C13" s="93" t="s">
        <v>254</v>
      </c>
      <c r="D13" s="44" t="s">
        <v>256</v>
      </c>
      <c r="E13" s="34" t="s">
        <v>11</v>
      </c>
      <c r="F13" s="34" t="s">
        <v>11</v>
      </c>
      <c r="G13" s="45" t="s">
        <v>253</v>
      </c>
      <c r="H13" s="61" t="s">
        <v>42</v>
      </c>
    </row>
    <row r="14" spans="1:9" ht="42" customHeight="1" x14ac:dyDescent="0.2">
      <c r="A14" s="67" t="s">
        <v>229</v>
      </c>
      <c r="B14" s="77" t="s">
        <v>120</v>
      </c>
      <c r="C14" s="43">
        <v>45382</v>
      </c>
      <c r="D14" s="94" t="s">
        <v>250</v>
      </c>
      <c r="E14" s="34" t="s">
        <v>11</v>
      </c>
      <c r="F14" s="34" t="s">
        <v>11</v>
      </c>
      <c r="G14" s="87" t="s">
        <v>251</v>
      </c>
      <c r="H14" s="61" t="s">
        <v>15</v>
      </c>
    </row>
    <row r="15" spans="1:9" ht="39.75" customHeight="1" x14ac:dyDescent="0.2">
      <c r="A15" s="69" t="s">
        <v>230</v>
      </c>
      <c r="B15" s="77" t="s">
        <v>120</v>
      </c>
      <c r="C15" s="43">
        <v>45382</v>
      </c>
      <c r="D15" s="94" t="s">
        <v>250</v>
      </c>
      <c r="E15" s="34" t="s">
        <v>11</v>
      </c>
      <c r="F15" s="34" t="s">
        <v>11</v>
      </c>
      <c r="G15" s="87" t="s">
        <v>251</v>
      </c>
      <c r="H15" s="61" t="s">
        <v>15</v>
      </c>
    </row>
    <row r="16" spans="1:9" ht="39.75" customHeight="1" x14ac:dyDescent="0.2">
      <c r="A16" s="67" t="s">
        <v>52</v>
      </c>
      <c r="B16" s="77" t="s">
        <v>53</v>
      </c>
      <c r="C16" s="43">
        <v>45382</v>
      </c>
      <c r="D16" s="94" t="s">
        <v>250</v>
      </c>
      <c r="E16" s="34" t="s">
        <v>11</v>
      </c>
      <c r="F16" s="34" t="s">
        <v>11</v>
      </c>
      <c r="G16" s="87" t="s">
        <v>251</v>
      </c>
      <c r="H16" s="61" t="s">
        <v>54</v>
      </c>
    </row>
    <row r="17" spans="1:8" ht="39" customHeight="1" x14ac:dyDescent="0.2">
      <c r="A17" s="67" t="s">
        <v>231</v>
      </c>
      <c r="B17" s="77" t="s">
        <v>53</v>
      </c>
      <c r="C17" s="43">
        <v>45382</v>
      </c>
      <c r="D17" s="94" t="s">
        <v>250</v>
      </c>
      <c r="E17" s="34" t="s">
        <v>11</v>
      </c>
      <c r="F17" s="34" t="s">
        <v>11</v>
      </c>
      <c r="G17" s="87" t="s">
        <v>251</v>
      </c>
      <c r="H17" s="61" t="s">
        <v>15</v>
      </c>
    </row>
    <row r="18" spans="1:8" ht="40.5" customHeight="1" x14ac:dyDescent="0.2">
      <c r="A18" s="67" t="s">
        <v>232</v>
      </c>
      <c r="B18" s="77" t="s">
        <v>53</v>
      </c>
      <c r="C18" s="43">
        <v>45382</v>
      </c>
      <c r="D18" s="94" t="s">
        <v>250</v>
      </c>
      <c r="E18" s="34" t="s">
        <v>11</v>
      </c>
      <c r="F18" s="34" t="s">
        <v>11</v>
      </c>
      <c r="G18" s="87" t="s">
        <v>251</v>
      </c>
      <c r="H18" s="62" t="s">
        <v>15</v>
      </c>
    </row>
    <row r="19" spans="1:8" ht="47.25" customHeight="1" x14ac:dyDescent="0.2">
      <c r="A19" s="68" t="s">
        <v>55</v>
      </c>
      <c r="B19" s="77" t="s">
        <v>56</v>
      </c>
      <c r="C19" s="43">
        <v>45382</v>
      </c>
      <c r="D19" s="44" t="s">
        <v>252</v>
      </c>
      <c r="E19" s="42" t="s">
        <v>57</v>
      </c>
      <c r="F19" s="35" t="s">
        <v>24</v>
      </c>
      <c r="G19" s="33" t="s">
        <v>58</v>
      </c>
      <c r="H19" s="61" t="s">
        <v>15</v>
      </c>
    </row>
    <row r="20" spans="1:8" ht="51.75" customHeight="1" x14ac:dyDescent="0.2">
      <c r="A20" s="67" t="s">
        <v>233</v>
      </c>
      <c r="B20" s="81" t="s">
        <v>59</v>
      </c>
      <c r="C20" s="46"/>
      <c r="D20" s="33" t="s">
        <v>259</v>
      </c>
      <c r="E20" s="42" t="s">
        <v>24</v>
      </c>
      <c r="F20" s="35" t="s">
        <v>24</v>
      </c>
      <c r="G20" s="45"/>
      <c r="H20" s="61" t="s">
        <v>60</v>
      </c>
    </row>
    <row r="21" spans="1:8" ht="57" customHeight="1" x14ac:dyDescent="0.2">
      <c r="A21" s="68" t="s">
        <v>239</v>
      </c>
      <c r="B21" s="81" t="s">
        <v>61</v>
      </c>
      <c r="C21" s="98" t="s">
        <v>62</v>
      </c>
      <c r="D21" s="38" t="s">
        <v>260</v>
      </c>
      <c r="E21" s="42" t="s">
        <v>24</v>
      </c>
      <c r="F21" s="35" t="s">
        <v>24</v>
      </c>
      <c r="G21" s="45"/>
      <c r="H21" s="61" t="s">
        <v>15</v>
      </c>
    </row>
    <row r="22" spans="1:8" ht="42" customHeight="1" x14ac:dyDescent="0.2">
      <c r="A22" s="67" t="s">
        <v>63</v>
      </c>
      <c r="B22" s="81" t="s">
        <v>64</v>
      </c>
      <c r="C22" s="100" t="s">
        <v>66</v>
      </c>
      <c r="D22" s="95" t="s">
        <v>261</v>
      </c>
      <c r="E22" s="42" t="s">
        <v>24</v>
      </c>
      <c r="F22" s="35" t="s">
        <v>24</v>
      </c>
      <c r="G22" s="45"/>
      <c r="H22" s="61" t="s">
        <v>65</v>
      </c>
    </row>
    <row r="23" spans="1:8" ht="29.25" customHeight="1" x14ac:dyDescent="0.2">
      <c r="A23" s="67" t="s">
        <v>67</v>
      </c>
      <c r="B23" s="81" t="s">
        <v>68</v>
      </c>
      <c r="C23" s="46">
        <v>45389</v>
      </c>
      <c r="D23" s="38" t="s">
        <v>70</v>
      </c>
      <c r="E23" s="42" t="s">
        <v>38</v>
      </c>
      <c r="F23" s="35" t="s">
        <v>38</v>
      </c>
      <c r="G23" s="36"/>
      <c r="H23" s="61" t="s">
        <v>69</v>
      </c>
    </row>
    <row r="24" spans="1:8" ht="30" customHeight="1" x14ac:dyDescent="0.2">
      <c r="A24" s="67" t="s">
        <v>240</v>
      </c>
      <c r="B24" s="81" t="s">
        <v>115</v>
      </c>
      <c r="C24" s="46" t="s">
        <v>71</v>
      </c>
      <c r="D24" s="38" t="s">
        <v>70</v>
      </c>
      <c r="E24" s="42" t="s">
        <v>38</v>
      </c>
      <c r="F24" s="35" t="s">
        <v>38</v>
      </c>
      <c r="G24" s="36"/>
      <c r="H24" s="61" t="s">
        <v>69</v>
      </c>
    </row>
    <row r="25" spans="1:8" ht="24.75" customHeight="1" x14ac:dyDescent="0.2">
      <c r="A25" s="67" t="s">
        <v>72</v>
      </c>
      <c r="B25" s="81" t="s">
        <v>73</v>
      </c>
      <c r="C25" s="46"/>
      <c r="D25" s="38" t="s">
        <v>74</v>
      </c>
      <c r="E25" s="42" t="s">
        <v>43</v>
      </c>
      <c r="F25" s="35" t="s">
        <v>38</v>
      </c>
      <c r="G25" s="36"/>
      <c r="H25" s="61" t="s">
        <v>113</v>
      </c>
    </row>
    <row r="26" spans="1:8" ht="36" customHeight="1" x14ac:dyDescent="0.2">
      <c r="A26" s="67" t="s">
        <v>75</v>
      </c>
      <c r="B26" s="81" t="s">
        <v>76</v>
      </c>
      <c r="C26" s="43"/>
      <c r="D26" s="48" t="s">
        <v>78</v>
      </c>
      <c r="E26" s="42" t="s">
        <v>46</v>
      </c>
      <c r="F26" s="35" t="s">
        <v>10</v>
      </c>
      <c r="G26" s="45" t="s">
        <v>79</v>
      </c>
      <c r="H26" s="61" t="s">
        <v>77</v>
      </c>
    </row>
    <row r="27" spans="1:8" ht="30" x14ac:dyDescent="0.2">
      <c r="A27" s="67" t="s">
        <v>80</v>
      </c>
      <c r="B27" s="81" t="s">
        <v>81</v>
      </c>
      <c r="C27" s="46"/>
      <c r="D27" s="33" t="s">
        <v>82</v>
      </c>
      <c r="E27" s="34" t="s">
        <v>11</v>
      </c>
      <c r="F27" s="34" t="s">
        <v>11</v>
      </c>
      <c r="G27" s="45"/>
      <c r="H27" s="61" t="s">
        <v>23</v>
      </c>
    </row>
    <row r="28" spans="1:8" ht="48" customHeight="1" x14ac:dyDescent="0.2">
      <c r="A28" s="69" t="s">
        <v>234</v>
      </c>
      <c r="B28" s="81" t="s">
        <v>83</v>
      </c>
      <c r="C28" s="46"/>
      <c r="D28" s="38"/>
      <c r="E28" s="42"/>
      <c r="F28" s="35"/>
      <c r="G28" s="36"/>
      <c r="H28" s="61" t="s">
        <v>15</v>
      </c>
    </row>
    <row r="29" spans="1:8" ht="24.75" customHeight="1" x14ac:dyDescent="0.2">
      <c r="A29" s="67" t="s">
        <v>84</v>
      </c>
      <c r="B29" s="80" t="s">
        <v>116</v>
      </c>
      <c r="C29" s="43"/>
      <c r="D29" s="44" t="s">
        <v>86</v>
      </c>
      <c r="E29" s="42" t="s">
        <v>85</v>
      </c>
      <c r="F29" s="35"/>
      <c r="G29" s="36"/>
      <c r="H29" s="61" t="s">
        <v>23</v>
      </c>
    </row>
    <row r="30" spans="1:8" ht="39.75" customHeight="1" x14ac:dyDescent="0.2">
      <c r="A30" s="67" t="s">
        <v>87</v>
      </c>
      <c r="B30" s="80" t="s">
        <v>117</v>
      </c>
      <c r="C30" s="43"/>
      <c r="D30" s="49" t="s">
        <v>88</v>
      </c>
      <c r="E30" s="42"/>
      <c r="F30" s="35"/>
      <c r="G30" s="63" t="s">
        <v>89</v>
      </c>
      <c r="H30" s="61" t="s">
        <v>23</v>
      </c>
    </row>
    <row r="31" spans="1:8" ht="63" customHeight="1" x14ac:dyDescent="0.2">
      <c r="A31" s="67" t="s">
        <v>241</v>
      </c>
      <c r="B31" s="80" t="s">
        <v>90</v>
      </c>
      <c r="C31" s="43"/>
      <c r="D31" s="47" t="s">
        <v>70</v>
      </c>
      <c r="E31" s="42" t="s">
        <v>38</v>
      </c>
      <c r="F31" s="35" t="s">
        <v>38</v>
      </c>
      <c r="G31" s="36"/>
      <c r="H31" s="61" t="s">
        <v>15</v>
      </c>
    </row>
    <row r="32" spans="1:8" ht="31.5" customHeight="1" x14ac:dyDescent="0.2">
      <c r="A32" s="67" t="s">
        <v>242</v>
      </c>
      <c r="B32" s="80" t="s">
        <v>91</v>
      </c>
      <c r="C32" s="43"/>
      <c r="D32" s="47" t="s">
        <v>70</v>
      </c>
      <c r="E32" s="42" t="s">
        <v>38</v>
      </c>
      <c r="F32" s="35" t="s">
        <v>38</v>
      </c>
      <c r="G32" s="36"/>
      <c r="H32" s="61" t="s">
        <v>15</v>
      </c>
    </row>
    <row r="33" spans="1:8" ht="47.25" customHeight="1" x14ac:dyDescent="0.2">
      <c r="A33" s="67" t="s">
        <v>30</v>
      </c>
      <c r="B33" s="80" t="s">
        <v>31</v>
      </c>
      <c r="C33" s="43"/>
      <c r="D33" s="50" t="s">
        <v>27</v>
      </c>
      <c r="E33" s="42" t="s">
        <v>10</v>
      </c>
      <c r="F33" s="35" t="s">
        <v>10</v>
      </c>
      <c r="G33" s="88" t="s">
        <v>264</v>
      </c>
      <c r="H33" s="61" t="s">
        <v>15</v>
      </c>
    </row>
    <row r="34" spans="1:8" ht="36" customHeight="1" x14ac:dyDescent="0.2">
      <c r="A34" s="67" t="s">
        <v>243</v>
      </c>
      <c r="B34" s="80" t="s">
        <v>93</v>
      </c>
      <c r="C34" s="43"/>
      <c r="D34" s="47" t="s">
        <v>70</v>
      </c>
      <c r="E34" s="42" t="s">
        <v>38</v>
      </c>
      <c r="F34" s="35" t="s">
        <v>38</v>
      </c>
      <c r="G34" s="36"/>
      <c r="H34" s="61" t="s">
        <v>23</v>
      </c>
    </row>
    <row r="35" spans="1:8" ht="51" customHeight="1" x14ac:dyDescent="0.2">
      <c r="A35" s="67" t="s">
        <v>94</v>
      </c>
      <c r="B35" s="80" t="s">
        <v>95</v>
      </c>
      <c r="C35" s="43"/>
      <c r="D35" s="36"/>
      <c r="E35" s="42" t="s">
        <v>85</v>
      </c>
      <c r="F35" s="35"/>
      <c r="G35" s="51" t="s">
        <v>92</v>
      </c>
      <c r="H35" s="61" t="s">
        <v>23</v>
      </c>
    </row>
    <row r="36" spans="1:8" ht="48" customHeight="1" x14ac:dyDescent="0.2">
      <c r="A36" s="67" t="s">
        <v>244</v>
      </c>
      <c r="B36" s="80" t="s">
        <v>96</v>
      </c>
      <c r="C36" s="43"/>
      <c r="D36" s="47" t="s">
        <v>70</v>
      </c>
      <c r="E36" s="42" t="s">
        <v>38</v>
      </c>
      <c r="F36" s="35" t="s">
        <v>38</v>
      </c>
      <c r="G36" s="36"/>
      <c r="H36" s="61" t="s">
        <v>15</v>
      </c>
    </row>
    <row r="37" spans="1:8" ht="45" x14ac:dyDescent="0.2">
      <c r="A37" s="67" t="s">
        <v>245</v>
      </c>
      <c r="B37" s="80" t="s">
        <v>97</v>
      </c>
      <c r="C37" s="43"/>
      <c r="D37" s="47" t="s">
        <v>70</v>
      </c>
      <c r="E37" s="42" t="s">
        <v>38</v>
      </c>
      <c r="F37" s="35" t="s">
        <v>38</v>
      </c>
      <c r="G37" s="36"/>
      <c r="H37" s="61" t="s">
        <v>15</v>
      </c>
    </row>
    <row r="38" spans="1:8" ht="45" x14ac:dyDescent="0.2">
      <c r="A38" s="67" t="s">
        <v>98</v>
      </c>
      <c r="B38" s="80" t="s">
        <v>99</v>
      </c>
      <c r="C38" s="43"/>
      <c r="D38" s="47" t="s">
        <v>70</v>
      </c>
      <c r="E38" s="42" t="s">
        <v>38</v>
      </c>
      <c r="F38" s="35" t="s">
        <v>38</v>
      </c>
      <c r="G38" s="36"/>
      <c r="H38" s="61" t="s">
        <v>23</v>
      </c>
    </row>
    <row r="39" spans="1:8" ht="39.75" customHeight="1" x14ac:dyDescent="0.2">
      <c r="A39" s="67" t="s">
        <v>100</v>
      </c>
      <c r="B39" s="80" t="s">
        <v>101</v>
      </c>
      <c r="C39" s="43"/>
      <c r="D39" s="38" t="s">
        <v>262</v>
      </c>
      <c r="E39" s="42" t="s">
        <v>17</v>
      </c>
      <c r="F39" s="35" t="s">
        <v>17</v>
      </c>
      <c r="G39" s="36"/>
      <c r="H39" s="61" t="s">
        <v>15</v>
      </c>
    </row>
    <row r="40" spans="1:8" ht="30" x14ac:dyDescent="0.2">
      <c r="A40" s="68" t="s">
        <v>246</v>
      </c>
      <c r="B40" s="80" t="s">
        <v>81</v>
      </c>
      <c r="C40" s="43"/>
      <c r="D40" s="49" t="s">
        <v>82</v>
      </c>
      <c r="E40" s="34" t="s">
        <v>11</v>
      </c>
      <c r="F40" s="34" t="s">
        <v>11</v>
      </c>
      <c r="G40" s="45"/>
      <c r="H40" s="61" t="s">
        <v>23</v>
      </c>
    </row>
    <row r="41" spans="1:8" ht="41.25" customHeight="1" x14ac:dyDescent="0.2">
      <c r="A41" s="67" t="s">
        <v>247</v>
      </c>
      <c r="B41" s="80" t="s">
        <v>118</v>
      </c>
      <c r="C41" s="43"/>
      <c r="D41" s="101" t="s">
        <v>263</v>
      </c>
      <c r="E41" s="42"/>
      <c r="F41" s="35"/>
      <c r="G41" s="99"/>
      <c r="H41" s="61" t="s">
        <v>23</v>
      </c>
    </row>
    <row r="42" spans="1:8" ht="38.25" customHeight="1" x14ac:dyDescent="0.2">
      <c r="A42" s="67" t="s">
        <v>102</v>
      </c>
      <c r="B42" s="80" t="s">
        <v>103</v>
      </c>
      <c r="C42" s="43"/>
      <c r="D42" s="47" t="s">
        <v>104</v>
      </c>
      <c r="E42" s="35" t="s">
        <v>13</v>
      </c>
      <c r="F42" s="35" t="s">
        <v>13</v>
      </c>
      <c r="G42" s="36"/>
      <c r="H42" s="61" t="s">
        <v>23</v>
      </c>
    </row>
    <row r="43" spans="1:8" ht="33.75" customHeight="1" x14ac:dyDescent="0.2">
      <c r="A43" s="67" t="s">
        <v>207</v>
      </c>
      <c r="B43" s="81"/>
      <c r="C43" s="43"/>
      <c r="D43" s="38"/>
      <c r="E43" s="35"/>
      <c r="F43" s="35"/>
      <c r="G43" s="36" t="s">
        <v>122</v>
      </c>
      <c r="H43" s="61"/>
    </row>
    <row r="44" spans="1:8" ht="16.5" customHeight="1" x14ac:dyDescent="0.2">
      <c r="A44" s="67"/>
      <c r="B44" s="90"/>
      <c r="C44" s="43"/>
      <c r="D44" s="50"/>
      <c r="E44" s="35"/>
      <c r="F44" s="35"/>
      <c r="G44" s="45"/>
      <c r="H44" s="61"/>
    </row>
    <row r="45" spans="1:8" ht="49.5" customHeight="1" x14ac:dyDescent="0.2">
      <c r="A45" s="67" t="s">
        <v>121</v>
      </c>
      <c r="B45" s="90"/>
      <c r="C45" s="43"/>
      <c r="D45" s="102" t="s">
        <v>265</v>
      </c>
      <c r="E45" s="35" t="s">
        <v>10</v>
      </c>
      <c r="F45" s="35" t="s">
        <v>10</v>
      </c>
      <c r="G45" s="45"/>
      <c r="H45" s="61"/>
    </row>
    <row r="46" spans="1:8" ht="76.5" customHeight="1" x14ac:dyDescent="0.2">
      <c r="A46" s="67" t="s">
        <v>105</v>
      </c>
      <c r="B46" s="90"/>
      <c r="C46" s="43"/>
      <c r="D46" s="102" t="s">
        <v>266</v>
      </c>
      <c r="E46" s="35" t="s">
        <v>10</v>
      </c>
      <c r="F46" s="35" t="s">
        <v>10</v>
      </c>
      <c r="G46" s="45"/>
      <c r="H46" s="61"/>
    </row>
    <row r="47" spans="1:8" ht="31.5" customHeight="1" x14ac:dyDescent="0.2">
      <c r="A47" s="67" t="s">
        <v>267</v>
      </c>
      <c r="B47" s="90"/>
      <c r="C47" s="43"/>
      <c r="D47" s="50" t="s">
        <v>268</v>
      </c>
      <c r="E47" s="35" t="s">
        <v>10</v>
      </c>
      <c r="F47" s="35" t="s">
        <v>10</v>
      </c>
      <c r="G47" s="45"/>
      <c r="H47" s="61"/>
    </row>
    <row r="48" spans="1:8" ht="29.25" customHeight="1" x14ac:dyDescent="0.2">
      <c r="A48" s="67" t="s">
        <v>106</v>
      </c>
      <c r="B48" s="90"/>
      <c r="C48" s="43"/>
      <c r="D48" s="50" t="s">
        <v>27</v>
      </c>
      <c r="E48" s="35" t="s">
        <v>10</v>
      </c>
      <c r="F48" s="35" t="s">
        <v>10</v>
      </c>
      <c r="G48" s="45"/>
      <c r="H48" s="61"/>
    </row>
    <row r="49" spans="1:8" ht="45" x14ac:dyDescent="0.2">
      <c r="A49" s="67" t="s">
        <v>107</v>
      </c>
      <c r="B49" s="90"/>
      <c r="C49" s="43"/>
      <c r="D49" s="50" t="s">
        <v>27</v>
      </c>
      <c r="E49" s="35" t="s">
        <v>10</v>
      </c>
      <c r="F49" s="35" t="s">
        <v>10</v>
      </c>
      <c r="G49" s="45"/>
      <c r="H49" s="61"/>
    </row>
    <row r="50" spans="1:8" ht="30" x14ac:dyDescent="0.2">
      <c r="A50" s="70" t="s">
        <v>269</v>
      </c>
      <c r="B50" s="90"/>
      <c r="C50" s="43"/>
      <c r="D50" s="36"/>
      <c r="E50" s="42"/>
      <c r="F50" s="35"/>
      <c r="G50" s="45"/>
      <c r="H50" s="61"/>
    </row>
    <row r="51" spans="1:8" ht="60" x14ac:dyDescent="0.2">
      <c r="A51" s="75" t="s">
        <v>108</v>
      </c>
      <c r="B51" s="90"/>
      <c r="C51" s="43"/>
      <c r="D51" s="103" t="s">
        <v>270</v>
      </c>
      <c r="E51" s="42" t="s">
        <v>17</v>
      </c>
      <c r="F51" s="42" t="s">
        <v>17</v>
      </c>
      <c r="G51" s="45" t="s">
        <v>109</v>
      </c>
      <c r="H51" s="61"/>
    </row>
    <row r="52" spans="1:8" ht="60" x14ac:dyDescent="0.2">
      <c r="A52" s="76" t="s">
        <v>110</v>
      </c>
      <c r="B52" s="90"/>
      <c r="C52" s="43"/>
      <c r="D52" s="103" t="s">
        <v>270</v>
      </c>
      <c r="E52" s="42" t="s">
        <v>17</v>
      </c>
      <c r="F52" s="42" t="s">
        <v>17</v>
      </c>
      <c r="G52" s="45" t="s">
        <v>109</v>
      </c>
      <c r="H52" s="61"/>
    </row>
    <row r="53" spans="1:8" ht="45" x14ac:dyDescent="0.2">
      <c r="A53" s="76" t="s">
        <v>111</v>
      </c>
      <c r="B53" s="90"/>
      <c r="C53" s="43"/>
      <c r="D53" s="103" t="s">
        <v>270</v>
      </c>
      <c r="E53" s="42" t="s">
        <v>17</v>
      </c>
      <c r="F53" s="42" t="s">
        <v>17</v>
      </c>
      <c r="G53" s="45" t="s">
        <v>109</v>
      </c>
      <c r="H53" s="61"/>
    </row>
    <row r="54" spans="1:8" ht="45" x14ac:dyDescent="0.2">
      <c r="A54" s="76" t="s">
        <v>112</v>
      </c>
      <c r="B54" s="90"/>
      <c r="C54" s="43"/>
      <c r="D54" s="103" t="s">
        <v>270</v>
      </c>
      <c r="E54" s="42" t="s">
        <v>17</v>
      </c>
      <c r="F54" s="42" t="s">
        <v>17</v>
      </c>
      <c r="G54" s="45" t="s">
        <v>109</v>
      </c>
      <c r="H54" s="61"/>
    </row>
    <row r="55" spans="1:8" x14ac:dyDescent="0.2">
      <c r="A55" s="67"/>
      <c r="B55" s="90"/>
      <c r="C55" s="43"/>
      <c r="D55" s="36"/>
      <c r="E55" s="42"/>
      <c r="F55" s="35"/>
      <c r="G55" s="45"/>
      <c r="H55" s="61"/>
    </row>
    <row r="56" spans="1:8" x14ac:dyDescent="0.2">
      <c r="A56" s="67"/>
      <c r="B56" s="90"/>
      <c r="C56" s="43"/>
      <c r="D56" s="36"/>
      <c r="E56" s="42"/>
      <c r="F56" s="35"/>
      <c r="G56" s="45"/>
      <c r="H56" s="61"/>
    </row>
    <row r="57" spans="1:8" ht="30" x14ac:dyDescent="0.2">
      <c r="A57" s="67" t="s">
        <v>271</v>
      </c>
      <c r="B57" s="90"/>
      <c r="C57" s="43"/>
      <c r="D57" s="36"/>
      <c r="E57" s="42"/>
      <c r="F57" s="35"/>
      <c r="G57" s="45"/>
      <c r="H57" s="61"/>
    </row>
    <row r="58" spans="1:8" x14ac:dyDescent="0.2">
      <c r="A58" s="71"/>
    </row>
    <row r="59" spans="1:8" x14ac:dyDescent="0.2">
      <c r="A59" s="71"/>
    </row>
    <row r="60" spans="1:8" x14ac:dyDescent="0.2">
      <c r="A60" s="71"/>
    </row>
    <row r="61" spans="1:8" x14ac:dyDescent="0.2">
      <c r="A61" s="71"/>
    </row>
    <row r="62" spans="1:8" x14ac:dyDescent="0.2">
      <c r="A62" s="71"/>
    </row>
    <row r="63" spans="1:8" x14ac:dyDescent="0.2">
      <c r="A63" s="71"/>
    </row>
    <row r="64" spans="1:8" x14ac:dyDescent="0.2">
      <c r="A64" s="71"/>
    </row>
    <row r="65" spans="1:1" x14ac:dyDescent="0.2">
      <c r="A65" s="71"/>
    </row>
    <row r="66" spans="1:1" x14ac:dyDescent="0.2">
      <c r="A66" s="72"/>
    </row>
    <row r="67" spans="1:1" x14ac:dyDescent="0.2">
      <c r="A67" s="71"/>
    </row>
    <row r="68" spans="1:1" x14ac:dyDescent="0.2">
      <c r="A68" s="71"/>
    </row>
    <row r="69" spans="1:1" x14ac:dyDescent="0.2">
      <c r="A69" s="71"/>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209</v>
      </c>
      <c r="B1" s="7"/>
      <c r="C1" s="8" t="s">
        <v>208</v>
      </c>
      <c r="D1" s="6" t="s">
        <v>123</v>
      </c>
      <c r="E1" s="6" t="s">
        <v>124</v>
      </c>
      <c r="F1" s="6" t="s">
        <v>125</v>
      </c>
    </row>
    <row r="2" spans="1:6" s="5" customFormat="1" ht="94.5" x14ac:dyDescent="0.2">
      <c r="A2" s="9" t="s">
        <v>210</v>
      </c>
      <c r="B2" s="4"/>
      <c r="C2" s="9" t="s">
        <v>211</v>
      </c>
    </row>
    <row r="3" spans="1:6" ht="126" x14ac:dyDescent="0.2">
      <c r="A3" s="11" t="s">
        <v>212</v>
      </c>
      <c r="C3" s="9" t="s">
        <v>213</v>
      </c>
    </row>
    <row r="4" spans="1:6" ht="110.25" x14ac:dyDescent="0.2">
      <c r="A4" s="11" t="s">
        <v>214</v>
      </c>
    </row>
    <row r="5" spans="1:6" ht="283.5" x14ac:dyDescent="0.2">
      <c r="A5" s="11" t="s">
        <v>215</v>
      </c>
      <c r="C5" s="5"/>
    </row>
    <row r="6" spans="1:6" ht="47.25" x14ac:dyDescent="0.2">
      <c r="A6" s="11" t="s">
        <v>216</v>
      </c>
    </row>
    <row r="7" spans="1:6" ht="47.25" x14ac:dyDescent="0.2">
      <c r="A7" s="11" t="s">
        <v>217</v>
      </c>
    </row>
    <row r="8" spans="1:6" ht="63" x14ac:dyDescent="0.2">
      <c r="A8" s="11" t="s">
        <v>218</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6"/>
  <sheetViews>
    <sheetView rightToLeft="1" tabSelected="1" topLeftCell="A28" workbookViewId="0">
      <selection activeCell="A38" sqref="A38"/>
    </sheetView>
  </sheetViews>
  <sheetFormatPr defaultColWidth="9" defaultRowHeight="15.75" x14ac:dyDescent="0.2"/>
  <cols>
    <col min="1" max="1" width="81.75" style="13" customWidth="1"/>
    <col min="2" max="2" width="46" style="13" customWidth="1"/>
    <col min="3" max="4" width="9" style="13"/>
    <col min="5" max="5" width="54.375" style="13" customWidth="1"/>
    <col min="6" max="6" width="60.625" style="13" customWidth="1"/>
    <col min="7" max="16384" width="9" style="13"/>
  </cols>
  <sheetData>
    <row r="1" spans="1:6" ht="157.5" x14ac:dyDescent="0.2">
      <c r="A1" s="131" t="s">
        <v>368</v>
      </c>
      <c r="B1" s="12" t="s">
        <v>127</v>
      </c>
      <c r="F1" s="14" t="s">
        <v>219</v>
      </c>
    </row>
    <row r="2" spans="1:6" x14ac:dyDescent="0.2">
      <c r="A2" s="15"/>
      <c r="B2" s="135"/>
    </row>
    <row r="3" spans="1:6" x14ac:dyDescent="0.2">
      <c r="A3" s="15"/>
      <c r="B3" s="16"/>
      <c r="D3" s="125"/>
      <c r="E3" s="125"/>
      <c r="F3" s="125"/>
    </row>
    <row r="4" spans="1:6" x14ac:dyDescent="0.2">
      <c r="A4" s="15"/>
      <c r="B4" s="16"/>
      <c r="D4" s="126"/>
      <c r="E4" s="137"/>
      <c r="F4" s="138"/>
    </row>
    <row r="5" spans="1:6" x14ac:dyDescent="0.15">
      <c r="A5" s="17" t="s">
        <v>128</v>
      </c>
      <c r="B5" s="105">
        <f>+B6+B7</f>
        <v>184.29999999999998</v>
      </c>
      <c r="D5" s="112"/>
      <c r="E5" s="112"/>
      <c r="F5" s="112"/>
    </row>
    <row r="6" spans="1:6" x14ac:dyDescent="0.15">
      <c r="A6" s="17" t="s">
        <v>129</v>
      </c>
      <c r="B6" s="105">
        <v>24.13</v>
      </c>
      <c r="D6" s="112"/>
      <c r="E6" s="112"/>
      <c r="F6" s="112"/>
    </row>
    <row r="7" spans="1:6" x14ac:dyDescent="0.15">
      <c r="A7" s="17" t="s">
        <v>130</v>
      </c>
      <c r="B7" s="105">
        <v>160.16999999999999</v>
      </c>
      <c r="D7" s="112"/>
      <c r="E7" s="112"/>
      <c r="F7" s="112"/>
    </row>
    <row r="8" spans="1:6" x14ac:dyDescent="0.15">
      <c r="A8" s="17"/>
      <c r="B8" s="16"/>
      <c r="D8" s="112"/>
      <c r="E8" s="112"/>
      <c r="F8" s="122"/>
    </row>
    <row r="9" spans="1:6" ht="31.5" x14ac:dyDescent="0.15">
      <c r="A9" s="17" t="s">
        <v>149</v>
      </c>
      <c r="B9" s="105">
        <f>+B10+B11</f>
        <v>36.14</v>
      </c>
      <c r="D9" s="112"/>
      <c r="E9" s="112"/>
      <c r="F9" s="122"/>
    </row>
    <row r="10" spans="1:6" x14ac:dyDescent="0.15">
      <c r="A10" s="17" t="s">
        <v>131</v>
      </c>
      <c r="B10" s="105">
        <v>0</v>
      </c>
      <c r="D10" s="123"/>
      <c r="E10" s="123"/>
      <c r="F10" s="123"/>
    </row>
    <row r="11" spans="1:6" x14ac:dyDescent="0.15">
      <c r="A11" s="17" t="s">
        <v>132</v>
      </c>
      <c r="B11" s="105">
        <v>36.14</v>
      </c>
      <c r="D11" s="112"/>
      <c r="E11" s="112"/>
      <c r="F11" s="112"/>
    </row>
    <row r="12" spans="1:6" x14ac:dyDescent="0.15">
      <c r="A12" s="17"/>
      <c r="B12" s="16"/>
      <c r="D12" s="112"/>
      <c r="E12" s="112"/>
      <c r="F12" s="122"/>
    </row>
    <row r="13" spans="1:6" x14ac:dyDescent="0.15">
      <c r="A13" s="17" t="s">
        <v>133</v>
      </c>
      <c r="B13" s="16"/>
      <c r="D13" s="112"/>
      <c r="E13" s="112"/>
      <c r="F13" s="122"/>
    </row>
    <row r="14" spans="1:6" x14ac:dyDescent="0.15">
      <c r="A14" s="17" t="s">
        <v>220</v>
      </c>
      <c r="B14" s="105">
        <v>0</v>
      </c>
      <c r="D14" s="123"/>
      <c r="E14" s="123"/>
      <c r="F14" s="123"/>
    </row>
    <row r="15" spans="1:6" x14ac:dyDescent="0.15">
      <c r="A15" s="17" t="s">
        <v>134</v>
      </c>
      <c r="B15" s="105">
        <v>0</v>
      </c>
      <c r="D15" s="112"/>
      <c r="E15" s="112"/>
      <c r="F15" s="112"/>
    </row>
    <row r="16" spans="1:6" x14ac:dyDescent="0.15">
      <c r="A16" s="17"/>
      <c r="B16" s="16"/>
      <c r="D16" s="112"/>
      <c r="E16" s="112"/>
      <c r="F16" s="112"/>
    </row>
    <row r="17" spans="1:6" x14ac:dyDescent="0.15">
      <c r="A17" s="17" t="s">
        <v>135</v>
      </c>
      <c r="B17" s="106">
        <v>623.23</v>
      </c>
      <c r="D17" s="112"/>
      <c r="E17" s="112"/>
      <c r="F17" s="122"/>
    </row>
    <row r="18" spans="1:6" x14ac:dyDescent="0.15">
      <c r="A18" s="17"/>
      <c r="B18" s="16"/>
      <c r="D18" s="112"/>
      <c r="E18" s="112"/>
      <c r="F18" s="122"/>
    </row>
    <row r="19" spans="1:6" x14ac:dyDescent="0.15">
      <c r="A19" s="17" t="s">
        <v>351</v>
      </c>
      <c r="B19" s="105">
        <v>0</v>
      </c>
      <c r="D19" s="112"/>
      <c r="E19" s="112"/>
      <c r="F19" s="122"/>
    </row>
    <row r="20" spans="1:6" x14ac:dyDescent="0.15">
      <c r="A20" s="17"/>
      <c r="B20" s="16"/>
      <c r="D20" s="123"/>
      <c r="E20" s="123"/>
      <c r="F20" s="123"/>
    </row>
    <row r="21" spans="1:6" x14ac:dyDescent="0.15">
      <c r="A21" s="17" t="s">
        <v>352</v>
      </c>
      <c r="B21" s="105">
        <v>0</v>
      </c>
      <c r="D21" s="112"/>
      <c r="E21" s="112"/>
      <c r="F21" s="112"/>
    </row>
    <row r="22" spans="1:6" x14ac:dyDescent="0.15">
      <c r="A22" s="17"/>
      <c r="B22" s="16"/>
      <c r="D22" s="112"/>
      <c r="E22" s="112"/>
      <c r="F22" s="122"/>
    </row>
    <row r="23" spans="1:6" x14ac:dyDescent="0.15">
      <c r="A23" s="17" t="s">
        <v>353</v>
      </c>
      <c r="B23" s="105">
        <f>+B21+B19+B17+B13+B9+B5</f>
        <v>843.67</v>
      </c>
      <c r="D23" s="112"/>
      <c r="E23" s="112"/>
      <c r="F23" s="122"/>
    </row>
    <row r="24" spans="1:6" x14ac:dyDescent="0.15">
      <c r="A24" s="17"/>
      <c r="B24" s="16"/>
      <c r="D24" s="112"/>
      <c r="E24" s="112"/>
      <c r="F24" s="122"/>
    </row>
    <row r="25" spans="1:6" x14ac:dyDescent="0.15">
      <c r="A25" s="17" t="s">
        <v>354</v>
      </c>
      <c r="B25" s="118">
        <f>+(B27+B26)/2</f>
        <v>877756.11578999995</v>
      </c>
      <c r="D25" s="112"/>
      <c r="E25" s="112"/>
      <c r="F25" s="122"/>
    </row>
    <row r="26" spans="1:6" x14ac:dyDescent="0.15">
      <c r="A26" s="17" t="s">
        <v>136</v>
      </c>
      <c r="B26" s="118">
        <v>892349.70157999999</v>
      </c>
      <c r="D26" s="112"/>
      <c r="E26" s="112"/>
      <c r="F26" s="122"/>
    </row>
    <row r="27" spans="1:6" ht="31.5" x14ac:dyDescent="0.15">
      <c r="A27" s="17" t="s">
        <v>137</v>
      </c>
      <c r="B27" s="118">
        <v>863162.53</v>
      </c>
      <c r="D27" s="112"/>
      <c r="E27" s="112"/>
      <c r="F27" s="122"/>
    </row>
    <row r="28" spans="1:6" x14ac:dyDescent="0.15">
      <c r="A28" s="17"/>
      <c r="B28" s="16"/>
      <c r="D28" s="112"/>
      <c r="E28" s="112"/>
      <c r="F28" s="122"/>
    </row>
    <row r="29" spans="1:6" x14ac:dyDescent="0.15">
      <c r="A29" s="17" t="s">
        <v>355</v>
      </c>
      <c r="B29" s="109">
        <f>(B23/B25)*100</f>
        <v>9.6116675785355057E-2</v>
      </c>
      <c r="D29" s="112"/>
      <c r="E29" s="112"/>
      <c r="F29" s="122"/>
    </row>
    <row r="30" spans="1:6" x14ac:dyDescent="0.15">
      <c r="A30" s="17"/>
      <c r="B30" s="16"/>
      <c r="D30" s="112"/>
      <c r="E30" s="112"/>
      <c r="F30" s="122"/>
    </row>
    <row r="31" spans="1:6" x14ac:dyDescent="0.15">
      <c r="A31" s="133" t="s">
        <v>138</v>
      </c>
      <c r="B31" s="16"/>
      <c r="D31" s="123"/>
      <c r="E31" s="123"/>
      <c r="F31" s="123"/>
    </row>
    <row r="32" spans="1:6" x14ac:dyDescent="0.15">
      <c r="A32" s="133"/>
      <c r="B32" s="16"/>
      <c r="D32" s="112"/>
      <c r="E32" s="112"/>
      <c r="F32" s="112"/>
    </row>
    <row r="33" spans="1:6" x14ac:dyDescent="0.15">
      <c r="A33" s="17" t="s">
        <v>356</v>
      </c>
      <c r="B33" s="16"/>
      <c r="D33" s="112"/>
      <c r="E33" s="112"/>
      <c r="F33" s="122"/>
    </row>
    <row r="34" spans="1:6" x14ac:dyDescent="0.15">
      <c r="A34" s="17"/>
      <c r="B34" s="16"/>
      <c r="D34" s="112"/>
      <c r="E34" s="112"/>
      <c r="F34" s="122"/>
    </row>
    <row r="35" spans="1:6" x14ac:dyDescent="0.15">
      <c r="A35" s="17" t="s">
        <v>357</v>
      </c>
      <c r="B35" s="105">
        <f>+B36+B37+B38+B39+B40+B41+B42+B43+B44</f>
        <v>2764.1795649999999</v>
      </c>
      <c r="D35" s="123"/>
      <c r="E35" s="123"/>
      <c r="F35" s="123"/>
    </row>
    <row r="36" spans="1:6" x14ac:dyDescent="0.15">
      <c r="A36" s="17" t="s">
        <v>139</v>
      </c>
      <c r="B36" s="105">
        <v>678.49381400000004</v>
      </c>
      <c r="D36" s="112"/>
      <c r="E36" s="112"/>
      <c r="F36" s="122"/>
    </row>
    <row r="37" spans="1:6" x14ac:dyDescent="0.15">
      <c r="A37" s="17" t="s">
        <v>140</v>
      </c>
      <c r="B37" s="105">
        <v>1671.5257509999999</v>
      </c>
      <c r="D37" s="123"/>
      <c r="E37" s="123"/>
      <c r="F37" s="123"/>
    </row>
    <row r="38" spans="1:6" x14ac:dyDescent="0.15">
      <c r="A38" s="17" t="s">
        <v>141</v>
      </c>
      <c r="B38" s="105">
        <v>0</v>
      </c>
      <c r="C38" s="116"/>
      <c r="D38" s="112"/>
      <c r="E38" s="112"/>
      <c r="F38" s="112"/>
    </row>
    <row r="39" spans="1:6" x14ac:dyDescent="0.15">
      <c r="A39" s="17" t="s">
        <v>142</v>
      </c>
      <c r="B39" s="105">
        <v>0</v>
      </c>
      <c r="D39" s="112"/>
      <c r="E39" s="112"/>
      <c r="F39" s="112"/>
    </row>
    <row r="40" spans="1:6" ht="31.5" x14ac:dyDescent="0.15">
      <c r="A40" s="17" t="s">
        <v>143</v>
      </c>
      <c r="B40" s="106">
        <v>2.2400000000000002</v>
      </c>
      <c r="D40" s="112"/>
      <c r="E40" s="112"/>
      <c r="F40" s="122"/>
    </row>
    <row r="41" spans="1:6" ht="31.5" x14ac:dyDescent="0.15">
      <c r="A41" s="17" t="s">
        <v>144</v>
      </c>
      <c r="B41" s="106">
        <v>266.11</v>
      </c>
      <c r="D41" s="112"/>
      <c r="E41" s="112"/>
      <c r="F41" s="112"/>
    </row>
    <row r="42" spans="1:6" ht="31.5" x14ac:dyDescent="0.15">
      <c r="A42" s="17" t="s">
        <v>145</v>
      </c>
      <c r="B42" s="106">
        <v>0</v>
      </c>
      <c r="D42" s="112"/>
      <c r="E42" s="112"/>
      <c r="F42" s="122"/>
    </row>
    <row r="43" spans="1:6" ht="31.5" x14ac:dyDescent="0.15">
      <c r="A43" s="17" t="s">
        <v>146</v>
      </c>
      <c r="B43" s="106">
        <v>145.81</v>
      </c>
      <c r="D43" s="123"/>
      <c r="E43" s="123"/>
      <c r="F43" s="123"/>
    </row>
    <row r="44" spans="1:6" x14ac:dyDescent="0.15">
      <c r="A44" s="17" t="s">
        <v>147</v>
      </c>
      <c r="B44" s="106">
        <v>0</v>
      </c>
      <c r="D44" s="112"/>
      <c r="E44" s="112"/>
      <c r="F44" s="122"/>
    </row>
    <row r="45" spans="1:6" x14ac:dyDescent="0.2">
      <c r="A45" s="17"/>
      <c r="B45" s="109"/>
      <c r="D45" s="125"/>
      <c r="E45" s="125"/>
      <c r="F45" s="125"/>
    </row>
    <row r="46" spans="1:6" x14ac:dyDescent="0.2">
      <c r="A46" s="17" t="s">
        <v>358</v>
      </c>
      <c r="B46" s="109">
        <f>(B35/B27)*100</f>
        <v>0.32023859573700447</v>
      </c>
      <c r="D46" s="125"/>
      <c r="E46" s="125"/>
      <c r="F46" s="125"/>
    </row>
    <row r="47" spans="1:6" x14ac:dyDescent="0.2">
      <c r="A47" s="17"/>
      <c r="B47" s="106"/>
      <c r="C47" s="117"/>
      <c r="D47" s="125"/>
      <c r="E47" s="125"/>
      <c r="F47" s="125"/>
    </row>
    <row r="48" spans="1:6" x14ac:dyDescent="0.2">
      <c r="A48" s="17" t="s">
        <v>359</v>
      </c>
      <c r="B48" s="16">
        <v>0.35</v>
      </c>
      <c r="D48" s="125"/>
      <c r="E48" s="125"/>
      <c r="F48" s="125"/>
    </row>
    <row r="49" spans="1:6" x14ac:dyDescent="0.2">
      <c r="A49" s="17"/>
      <c r="B49" s="16"/>
      <c r="D49" s="125"/>
      <c r="E49" s="125"/>
      <c r="F49" s="125"/>
    </row>
    <row r="50" spans="1:6" ht="31.5" x14ac:dyDescent="0.2">
      <c r="A50" s="17" t="s">
        <v>360</v>
      </c>
      <c r="B50" s="105">
        <f>+B48-B46</f>
        <v>2.9761404262995506E-2</v>
      </c>
      <c r="D50" s="125"/>
      <c r="E50" s="125"/>
      <c r="F50" s="125"/>
    </row>
    <row r="51" spans="1:6" x14ac:dyDescent="0.2">
      <c r="A51" s="17"/>
      <c r="B51" s="105"/>
      <c r="D51" s="125"/>
      <c r="E51" s="125"/>
      <c r="F51" s="125"/>
    </row>
    <row r="52" spans="1:6" x14ac:dyDescent="0.2">
      <c r="A52" s="17" t="s">
        <v>361</v>
      </c>
      <c r="B52" s="105">
        <v>0</v>
      </c>
      <c r="D52" s="125"/>
      <c r="E52" s="125"/>
      <c r="F52" s="125"/>
    </row>
    <row r="53" spans="1:6" ht="31.5" x14ac:dyDescent="0.2">
      <c r="A53" s="17" t="s">
        <v>362</v>
      </c>
      <c r="B53" s="134">
        <f>((B35-B52)/B27)*100</f>
        <v>0.32023859573700447</v>
      </c>
      <c r="D53" s="125"/>
      <c r="E53" s="125"/>
      <c r="F53" s="125"/>
    </row>
    <row r="54" spans="1:6" x14ac:dyDescent="0.2">
      <c r="A54" s="17"/>
      <c r="B54" s="16"/>
      <c r="D54" s="125"/>
      <c r="E54" s="125"/>
      <c r="F54" s="125"/>
    </row>
    <row r="55" spans="1:6" x14ac:dyDescent="0.2">
      <c r="A55" s="17" t="s">
        <v>363</v>
      </c>
      <c r="B55" s="105">
        <f>+B35+B23-B52</f>
        <v>3607.849565</v>
      </c>
      <c r="C55" s="116"/>
      <c r="D55" s="116"/>
    </row>
    <row r="56" spans="1:6" x14ac:dyDescent="0.2">
      <c r="A56" s="17"/>
      <c r="B56" s="106"/>
      <c r="C56" s="117"/>
    </row>
    <row r="57" spans="1:6" x14ac:dyDescent="0.2">
      <c r="A57" s="17" t="s">
        <v>364</v>
      </c>
      <c r="B57" s="105">
        <f>+B35+B23-B52</f>
        <v>3607.849565</v>
      </c>
    </row>
    <row r="58" spans="1:6" x14ac:dyDescent="0.2">
      <c r="A58" s="17" t="s">
        <v>365</v>
      </c>
      <c r="B58" s="132">
        <f>(B57/B25)*100</f>
        <v>0.41103098002944194</v>
      </c>
    </row>
    <row r="59" spans="1:6" x14ac:dyDescent="0.2">
      <c r="A59" s="17"/>
      <c r="B59" s="15"/>
    </row>
    <row r="60" spans="1:6" x14ac:dyDescent="0.2">
      <c r="A60" s="17" t="s">
        <v>148</v>
      </c>
      <c r="B60" s="15"/>
    </row>
    <row r="61" spans="1:6" ht="31.5" x14ac:dyDescent="0.2">
      <c r="A61" s="17" t="s">
        <v>366</v>
      </c>
      <c r="B61" s="15">
        <v>0.35</v>
      </c>
    </row>
    <row r="62" spans="1:6" x14ac:dyDescent="0.2">
      <c r="A62" s="17" t="s">
        <v>367</v>
      </c>
      <c r="B62" s="106">
        <f>+B61+B29</f>
        <v>0.44611667578535502</v>
      </c>
    </row>
    <row r="63" spans="1:6" x14ac:dyDescent="0.2">
      <c r="A63" s="15"/>
      <c r="B63" s="15"/>
    </row>
    <row r="66" spans="2:2" x14ac:dyDescent="0.2">
      <c r="B66" s="116"/>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5"/>
  <sheetViews>
    <sheetView rightToLeft="1" topLeftCell="A73" workbookViewId="0">
      <selection activeCell="B75" sqref="B75"/>
    </sheetView>
  </sheetViews>
  <sheetFormatPr defaultColWidth="9" defaultRowHeight="15.75" x14ac:dyDescent="0.25"/>
  <cols>
    <col min="1" max="1" width="29.375" style="20" customWidth="1"/>
    <col min="2" max="2" width="52" style="20" customWidth="1"/>
    <col min="3" max="5" width="9" style="20"/>
    <col min="6" max="6" width="67.75" style="20" customWidth="1"/>
    <col min="7" max="16384" width="9" style="20"/>
  </cols>
  <sheetData>
    <row r="1" spans="1:8" ht="71.25" customHeight="1" thickBot="1" x14ac:dyDescent="0.3">
      <c r="A1" s="18" t="s">
        <v>273</v>
      </c>
      <c r="B1" s="19" t="s">
        <v>127</v>
      </c>
    </row>
    <row r="2" spans="1:8" ht="48" thickBot="1" x14ac:dyDescent="0.3">
      <c r="A2" s="21" t="s">
        <v>150</v>
      </c>
      <c r="B2" s="22"/>
      <c r="F2" s="112"/>
      <c r="G2" s="112"/>
      <c r="H2" s="112"/>
    </row>
    <row r="3" spans="1:8" ht="16.5" thickBot="1" x14ac:dyDescent="0.3">
      <c r="A3" s="21" t="s">
        <v>151</v>
      </c>
      <c r="B3" s="22"/>
      <c r="F3" s="112"/>
      <c r="G3" s="112"/>
      <c r="H3" s="112"/>
    </row>
    <row r="4" spans="1:8" ht="16.5" thickBot="1" x14ac:dyDescent="0.3">
      <c r="A4" s="23" t="s">
        <v>277</v>
      </c>
      <c r="B4" s="110">
        <v>24.13</v>
      </c>
      <c r="F4" s="112"/>
      <c r="G4" s="112"/>
      <c r="H4" s="112"/>
    </row>
    <row r="5" spans="1:8" ht="16.5" thickBot="1" x14ac:dyDescent="0.3">
      <c r="A5" s="21" t="s">
        <v>275</v>
      </c>
      <c r="B5" s="110"/>
      <c r="F5" s="112"/>
      <c r="G5" s="112"/>
      <c r="H5" s="112"/>
    </row>
    <row r="6" spans="1:8" ht="15" customHeight="1" thickBot="1" x14ac:dyDescent="0.3">
      <c r="A6" s="127" t="s">
        <v>278</v>
      </c>
      <c r="B6" s="128">
        <v>1.27</v>
      </c>
      <c r="F6" s="123"/>
      <c r="G6" s="123"/>
      <c r="H6" s="124"/>
    </row>
    <row r="7" spans="1:8" ht="16.5" thickBot="1" x14ac:dyDescent="0.3">
      <c r="A7" s="127" t="s">
        <v>279</v>
      </c>
      <c r="B7" s="128">
        <v>3.06</v>
      </c>
      <c r="F7" s="112"/>
      <c r="G7" s="112"/>
      <c r="H7" s="112"/>
    </row>
    <row r="8" spans="1:8" ht="15.75" customHeight="1" thickBot="1" x14ac:dyDescent="0.3">
      <c r="A8" s="107" t="s">
        <v>280</v>
      </c>
      <c r="B8" s="108">
        <v>5.74</v>
      </c>
      <c r="F8" s="123"/>
      <c r="G8" s="123"/>
      <c r="H8" s="123"/>
    </row>
    <row r="9" spans="1:8" ht="14.25" customHeight="1" thickBot="1" x14ac:dyDescent="0.3">
      <c r="A9" s="127" t="s">
        <v>281</v>
      </c>
      <c r="B9" s="128">
        <v>2.88</v>
      </c>
      <c r="F9" s="112"/>
      <c r="G9" s="112"/>
      <c r="H9" s="112"/>
    </row>
    <row r="10" spans="1:8" ht="14.25" customHeight="1" thickBot="1" x14ac:dyDescent="0.3">
      <c r="A10" s="127" t="s">
        <v>272</v>
      </c>
      <c r="B10" s="128">
        <v>119.4</v>
      </c>
      <c r="F10" s="112"/>
      <c r="G10" s="112"/>
      <c r="H10" s="112"/>
    </row>
    <row r="11" spans="1:8" ht="14.25" customHeight="1" thickBot="1" x14ac:dyDescent="0.3">
      <c r="A11" s="127" t="s">
        <v>282</v>
      </c>
      <c r="B11" s="128">
        <v>27.39</v>
      </c>
      <c r="F11" s="112"/>
      <c r="G11" s="112"/>
      <c r="H11" s="112"/>
    </row>
    <row r="12" spans="1:8" ht="14.25" customHeight="1" thickBot="1" x14ac:dyDescent="0.3">
      <c r="A12" s="127" t="s">
        <v>283</v>
      </c>
      <c r="B12" s="128">
        <v>0.43</v>
      </c>
      <c r="F12" s="112"/>
      <c r="G12" s="112"/>
      <c r="H12" s="112"/>
    </row>
    <row r="13" spans="1:8" ht="14.25" customHeight="1" thickBot="1" x14ac:dyDescent="0.3">
      <c r="A13" s="127"/>
      <c r="B13" s="128"/>
      <c r="F13" s="112"/>
      <c r="G13" s="112"/>
      <c r="H13" s="112"/>
    </row>
    <row r="14" spans="1:8" ht="15" customHeight="1" thickBot="1" x14ac:dyDescent="0.3">
      <c r="A14" s="127"/>
      <c r="B14" s="128"/>
      <c r="F14" s="112"/>
      <c r="G14" s="112"/>
      <c r="H14" s="112"/>
    </row>
    <row r="15" spans="1:8" ht="16.5" thickBot="1" x14ac:dyDescent="0.3">
      <c r="A15" s="21" t="s">
        <v>153</v>
      </c>
      <c r="B15" s="110">
        <f>SUM(B4:B14)</f>
        <v>184.3</v>
      </c>
      <c r="F15" s="112"/>
      <c r="G15" s="112"/>
      <c r="H15" s="112"/>
    </row>
    <row r="16" spans="1:8" ht="16.5" thickBot="1" x14ac:dyDescent="0.3">
      <c r="A16" s="25"/>
      <c r="B16" s="22"/>
      <c r="F16" s="123"/>
      <c r="G16" s="123"/>
      <c r="H16" s="124"/>
    </row>
    <row r="17" spans="1:8" ht="16.5" thickBot="1" x14ac:dyDescent="0.3">
      <c r="A17" s="21" t="s">
        <v>154</v>
      </c>
      <c r="B17" s="22"/>
      <c r="F17" s="112"/>
      <c r="G17" s="112"/>
      <c r="H17" s="122"/>
    </row>
    <row r="18" spans="1:8" ht="16.5" thickBot="1" x14ac:dyDescent="0.3">
      <c r="A18" s="21" t="s">
        <v>151</v>
      </c>
      <c r="B18" s="22"/>
      <c r="F18" s="123"/>
      <c r="G18" s="123"/>
      <c r="H18" s="123"/>
    </row>
    <row r="19" spans="1:8" ht="16.5" thickBot="1" x14ac:dyDescent="0.3">
      <c r="A19" s="23" t="s">
        <v>168</v>
      </c>
      <c r="B19" s="22"/>
      <c r="F19" s="112"/>
      <c r="G19" s="112"/>
      <c r="H19" s="112"/>
    </row>
    <row r="20" spans="1:8" x14ac:dyDescent="0.25">
      <c r="A20" s="24" t="s">
        <v>169</v>
      </c>
      <c r="B20" s="142"/>
      <c r="F20" s="112"/>
      <c r="G20" s="112"/>
      <c r="H20" s="122"/>
    </row>
    <row r="21" spans="1:8" ht="15.75" customHeight="1" thickBot="1" x14ac:dyDescent="0.3">
      <c r="A21" s="23" t="s">
        <v>170</v>
      </c>
      <c r="B21" s="143"/>
      <c r="F21" s="123"/>
      <c r="G21" s="123"/>
      <c r="H21" s="123"/>
    </row>
    <row r="22" spans="1:8" x14ac:dyDescent="0.25">
      <c r="A22" s="24" t="s">
        <v>166</v>
      </c>
      <c r="B22" s="142"/>
      <c r="F22" s="112"/>
      <c r="G22" s="112"/>
      <c r="H22" s="112"/>
    </row>
    <row r="23" spans="1:8" x14ac:dyDescent="0.25">
      <c r="A23" s="24" t="s">
        <v>171</v>
      </c>
      <c r="B23" s="144"/>
      <c r="F23" s="112"/>
      <c r="G23" s="112"/>
      <c r="H23" s="122"/>
    </row>
    <row r="24" spans="1:8" ht="14.25" customHeight="1" x14ac:dyDescent="0.25">
      <c r="A24" s="24"/>
      <c r="B24" s="144"/>
      <c r="F24" s="123"/>
      <c r="G24" s="123"/>
      <c r="H24" s="123"/>
    </row>
    <row r="25" spans="1:8" ht="15" customHeight="1" thickBot="1" x14ac:dyDescent="0.3">
      <c r="A25" s="26"/>
      <c r="B25" s="143"/>
      <c r="F25" s="112"/>
      <c r="G25" s="112"/>
      <c r="H25" s="112"/>
    </row>
    <row r="26" spans="1:8" ht="16.5" thickBot="1" x14ac:dyDescent="0.3">
      <c r="A26" s="21" t="s">
        <v>152</v>
      </c>
      <c r="B26" s="22"/>
      <c r="F26" s="112"/>
      <c r="G26" s="112"/>
      <c r="H26" s="122"/>
    </row>
    <row r="27" spans="1:8" ht="16.5" thickBot="1" x14ac:dyDescent="0.3">
      <c r="A27" s="23" t="s">
        <v>272</v>
      </c>
      <c r="B27" s="110">
        <v>36.14</v>
      </c>
      <c r="F27" s="123"/>
      <c r="G27" s="123"/>
      <c r="H27" s="123"/>
    </row>
    <row r="28" spans="1:8" x14ac:dyDescent="0.25">
      <c r="A28" s="24" t="s">
        <v>169</v>
      </c>
      <c r="B28" s="142"/>
      <c r="F28" s="112"/>
      <c r="G28" s="112"/>
      <c r="H28" s="112"/>
    </row>
    <row r="29" spans="1:8" ht="15.75" customHeight="1" thickBot="1" x14ac:dyDescent="0.3">
      <c r="A29" s="23" t="s">
        <v>172</v>
      </c>
      <c r="B29" s="143"/>
      <c r="F29" s="112"/>
      <c r="G29" s="112"/>
      <c r="H29" s="122"/>
    </row>
    <row r="30" spans="1:8" x14ac:dyDescent="0.25">
      <c r="A30" s="24" t="s">
        <v>166</v>
      </c>
      <c r="B30" s="142"/>
      <c r="F30" s="123"/>
      <c r="G30" s="123"/>
      <c r="H30" s="123"/>
    </row>
    <row r="31" spans="1:8" x14ac:dyDescent="0.25">
      <c r="A31" s="24" t="s">
        <v>173</v>
      </c>
      <c r="B31" s="144"/>
      <c r="F31" s="112"/>
      <c r="G31" s="112"/>
      <c r="H31" s="122"/>
    </row>
    <row r="32" spans="1:8" ht="14.25" customHeight="1" x14ac:dyDescent="0.25">
      <c r="A32" s="24"/>
      <c r="B32" s="144"/>
      <c r="F32" s="112"/>
      <c r="G32" s="112"/>
      <c r="H32" s="122"/>
    </row>
    <row r="33" spans="1:2" ht="15" customHeight="1" thickBot="1" x14ac:dyDescent="0.3">
      <c r="A33" s="26"/>
      <c r="B33" s="143"/>
    </row>
    <row r="34" spans="1:2" ht="16.5" thickBot="1" x14ac:dyDescent="0.3">
      <c r="A34" s="21" t="s">
        <v>155</v>
      </c>
      <c r="B34" s="110">
        <f>+B27</f>
        <v>36.14</v>
      </c>
    </row>
    <row r="35" spans="1:2" ht="16.5" thickBot="1" x14ac:dyDescent="0.3">
      <c r="A35" s="23"/>
      <c r="B35" s="22"/>
    </row>
    <row r="36" spans="1:2" ht="48" thickBot="1" x14ac:dyDescent="0.3">
      <c r="A36" s="21" t="s">
        <v>156</v>
      </c>
      <c r="B36" s="22"/>
    </row>
    <row r="37" spans="1:2" ht="16.5" thickBot="1" x14ac:dyDescent="0.3">
      <c r="A37" s="23" t="s">
        <v>174</v>
      </c>
      <c r="B37" s="22">
        <v>0</v>
      </c>
    </row>
    <row r="38" spans="1:2" x14ac:dyDescent="0.25">
      <c r="A38" s="24" t="s">
        <v>175</v>
      </c>
      <c r="B38" s="139">
        <v>0</v>
      </c>
    </row>
    <row r="39" spans="1:2" ht="15.75" customHeight="1" thickBot="1" x14ac:dyDescent="0.3">
      <c r="A39" s="23" t="s">
        <v>176</v>
      </c>
      <c r="B39" s="140"/>
    </row>
    <row r="40" spans="1:2" x14ac:dyDescent="0.25">
      <c r="A40" s="24" t="s">
        <v>166</v>
      </c>
      <c r="B40" s="139">
        <v>0</v>
      </c>
    </row>
    <row r="41" spans="1:2" x14ac:dyDescent="0.25">
      <c r="A41" s="24" t="s">
        <v>177</v>
      </c>
      <c r="B41" s="141"/>
    </row>
    <row r="42" spans="1:2" ht="14.25" customHeight="1" x14ac:dyDescent="0.25">
      <c r="A42" s="24"/>
      <c r="B42" s="141"/>
    </row>
    <row r="43" spans="1:2" ht="15" customHeight="1" thickBot="1" x14ac:dyDescent="0.3">
      <c r="A43" s="26"/>
      <c r="B43" s="140"/>
    </row>
    <row r="44" spans="1:2" ht="48" thickBot="1" x14ac:dyDescent="0.3">
      <c r="A44" s="21" t="s">
        <v>157</v>
      </c>
      <c r="B44" s="22">
        <v>0</v>
      </c>
    </row>
    <row r="45" spans="1:2" ht="16.5" thickBot="1" x14ac:dyDescent="0.3">
      <c r="A45" s="21"/>
      <c r="B45" s="22"/>
    </row>
    <row r="46" spans="1:2" ht="32.25" thickBot="1" x14ac:dyDescent="0.3">
      <c r="A46" s="21" t="s">
        <v>158</v>
      </c>
      <c r="B46" s="22">
        <v>0</v>
      </c>
    </row>
    <row r="47" spans="1:2" ht="16.5" thickBot="1" x14ac:dyDescent="0.3">
      <c r="A47" s="23" t="s">
        <v>174</v>
      </c>
      <c r="B47" s="22">
        <v>0</v>
      </c>
    </row>
    <row r="48" spans="1:2" x14ac:dyDescent="0.25">
      <c r="A48" s="24" t="s">
        <v>175</v>
      </c>
      <c r="B48" s="142">
        <v>0</v>
      </c>
    </row>
    <row r="49" spans="1:2" ht="15.75" customHeight="1" thickBot="1" x14ac:dyDescent="0.3">
      <c r="A49" s="23" t="s">
        <v>178</v>
      </c>
      <c r="B49" s="143"/>
    </row>
    <row r="50" spans="1:2" x14ac:dyDescent="0.25">
      <c r="A50" s="24" t="s">
        <v>166</v>
      </c>
      <c r="B50" s="142"/>
    </row>
    <row r="51" spans="1:2" x14ac:dyDescent="0.25">
      <c r="A51" s="24" t="s">
        <v>179</v>
      </c>
      <c r="B51" s="144"/>
    </row>
    <row r="52" spans="1:2" ht="14.25" customHeight="1" x14ac:dyDescent="0.25">
      <c r="A52" s="24"/>
      <c r="B52" s="144"/>
    </row>
    <row r="53" spans="1:2" ht="15" customHeight="1" thickBot="1" x14ac:dyDescent="0.3">
      <c r="A53" s="26"/>
      <c r="B53" s="143"/>
    </row>
    <row r="54" spans="1:2" ht="32.25" thickBot="1" x14ac:dyDescent="0.3">
      <c r="A54" s="21" t="s">
        <v>159</v>
      </c>
      <c r="B54" s="22">
        <v>0</v>
      </c>
    </row>
    <row r="55" spans="1:2" ht="16.5" thickBot="1" x14ac:dyDescent="0.3">
      <c r="A55" s="23"/>
      <c r="B55" s="22"/>
    </row>
    <row r="56" spans="1:2" ht="32.25" thickBot="1" x14ac:dyDescent="0.3">
      <c r="A56" s="21" t="s">
        <v>160</v>
      </c>
      <c r="B56" s="22"/>
    </row>
    <row r="57" spans="1:2" ht="16.5" thickBot="1" x14ac:dyDescent="0.3">
      <c r="A57" s="23" t="s">
        <v>180</v>
      </c>
      <c r="B57" s="22"/>
    </row>
    <row r="58" spans="1:2" ht="16.5" thickBot="1" x14ac:dyDescent="0.3">
      <c r="A58" s="23" t="s">
        <v>181</v>
      </c>
      <c r="B58" s="22"/>
    </row>
    <row r="59" spans="1:2" ht="16.5" thickBot="1" x14ac:dyDescent="0.3">
      <c r="A59" s="23" t="s">
        <v>166</v>
      </c>
      <c r="B59" s="111">
        <f>+'נספח 1 - דיווח על הוצאות ישירות'!B17</f>
        <v>623.23</v>
      </c>
    </row>
    <row r="60" spans="1:2" ht="16.5" thickBot="1" x14ac:dyDescent="0.3">
      <c r="A60" s="21" t="s">
        <v>161</v>
      </c>
      <c r="B60" s="111">
        <f>+B59</f>
        <v>623.23</v>
      </c>
    </row>
    <row r="61" spans="1:2" ht="16.5" thickBot="1" x14ac:dyDescent="0.3">
      <c r="A61" s="21"/>
      <c r="B61" s="22"/>
    </row>
    <row r="62" spans="1:2" ht="16.5" thickBot="1" x14ac:dyDescent="0.3">
      <c r="A62" s="21"/>
      <c r="B62" s="22"/>
    </row>
    <row r="63" spans="1:2" ht="32.25" thickBot="1" x14ac:dyDescent="0.3">
      <c r="A63" s="21" t="s">
        <v>162</v>
      </c>
      <c r="B63" s="22">
        <v>0</v>
      </c>
    </row>
    <row r="64" spans="1:2" ht="16.5" thickBot="1" x14ac:dyDescent="0.3">
      <c r="A64" s="23" t="s">
        <v>174</v>
      </c>
      <c r="B64" s="22">
        <v>0</v>
      </c>
    </row>
    <row r="65" spans="1:6" ht="16.5" thickBot="1" x14ac:dyDescent="0.3">
      <c r="A65" s="23" t="s">
        <v>175</v>
      </c>
      <c r="B65" s="22">
        <v>0</v>
      </c>
    </row>
    <row r="66" spans="1:6" ht="16.5" thickBot="1" x14ac:dyDescent="0.3">
      <c r="A66" s="23" t="s">
        <v>166</v>
      </c>
      <c r="B66" s="22">
        <v>0</v>
      </c>
    </row>
    <row r="67" spans="1:6" ht="174" thickBot="1" x14ac:dyDescent="0.3">
      <c r="A67" s="21" t="s">
        <v>163</v>
      </c>
      <c r="B67" s="22">
        <v>0</v>
      </c>
      <c r="F67" s="27" t="s">
        <v>221</v>
      </c>
    </row>
    <row r="68" spans="1:6" ht="16.5" thickBot="1" x14ac:dyDescent="0.3">
      <c r="A68" s="23"/>
      <c r="B68" s="22"/>
    </row>
    <row r="69" spans="1:6" ht="16.5" thickBot="1" x14ac:dyDescent="0.3">
      <c r="A69" s="21" t="s">
        <v>164</v>
      </c>
      <c r="B69" s="22">
        <v>0</v>
      </c>
    </row>
    <row r="70" spans="1:6" ht="16.5" thickBot="1" x14ac:dyDescent="0.3">
      <c r="A70" s="23" t="s">
        <v>174</v>
      </c>
      <c r="B70" s="22">
        <v>0</v>
      </c>
    </row>
    <row r="71" spans="1:6" ht="16.5" thickBot="1" x14ac:dyDescent="0.3">
      <c r="A71" s="23" t="s">
        <v>175</v>
      </c>
      <c r="B71" s="22">
        <v>0</v>
      </c>
    </row>
    <row r="72" spans="1:6" ht="16.5" thickBot="1" x14ac:dyDescent="0.3">
      <c r="A72" s="23" t="s">
        <v>166</v>
      </c>
      <c r="B72" s="22">
        <v>0</v>
      </c>
    </row>
    <row r="73" spans="1:6" ht="16.5" thickBot="1" x14ac:dyDescent="0.3">
      <c r="A73" s="21" t="s">
        <v>165</v>
      </c>
      <c r="B73" s="22">
        <v>0</v>
      </c>
    </row>
    <row r="74" spans="1:6" ht="16.5" thickBot="1" x14ac:dyDescent="0.3">
      <c r="A74" s="23"/>
      <c r="B74" s="22"/>
    </row>
    <row r="75" spans="1:6" ht="32.25" thickBot="1" x14ac:dyDescent="0.3">
      <c r="A75" s="21" t="s">
        <v>222</v>
      </c>
      <c r="B75" s="110">
        <f>B15+B27+B44+B54+B60+B67+B73</f>
        <v>843.67000000000007</v>
      </c>
    </row>
  </sheetData>
  <mergeCells count="8">
    <mergeCell ref="B38:B39"/>
    <mergeCell ref="B40:B43"/>
    <mergeCell ref="B48:B49"/>
    <mergeCell ref="B50:B53"/>
    <mergeCell ref="B20:B21"/>
    <mergeCell ref="B22:B25"/>
    <mergeCell ref="B28:B29"/>
    <mergeCell ref="B30: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126"/>
  <sheetViews>
    <sheetView rightToLeft="1" topLeftCell="A118" zoomScaleNormal="100" workbookViewId="0">
      <selection activeCell="D121" sqref="D121"/>
    </sheetView>
  </sheetViews>
  <sheetFormatPr defaultColWidth="9" defaultRowHeight="15.75" x14ac:dyDescent="0.2"/>
  <cols>
    <col min="1" max="1" width="30.375" style="28" customWidth="1"/>
    <col min="2" max="2" width="22.75" style="28" customWidth="1"/>
    <col min="3" max="5" width="9" style="28"/>
    <col min="6" max="6" width="130" style="28" customWidth="1"/>
    <col min="7" max="16384" width="9" style="28"/>
  </cols>
  <sheetData>
    <row r="1" spans="1:8" ht="142.5" thickBot="1" x14ac:dyDescent="0.25">
      <c r="A1" s="18" t="s">
        <v>274</v>
      </c>
      <c r="B1" s="29" t="s">
        <v>182</v>
      </c>
      <c r="F1" s="27" t="s">
        <v>223</v>
      </c>
    </row>
    <row r="2" spans="1:8" ht="45" customHeight="1" thickBot="1" x14ac:dyDescent="0.25">
      <c r="A2" s="21" t="s">
        <v>183</v>
      </c>
      <c r="B2" s="30"/>
    </row>
    <row r="3" spans="1:8" ht="16.5" thickBot="1" x14ac:dyDescent="0.2">
      <c r="A3" s="23" t="s">
        <v>284</v>
      </c>
      <c r="B3" s="113">
        <v>22.919013</v>
      </c>
      <c r="F3" s="112"/>
      <c r="G3" s="112"/>
      <c r="H3" s="112"/>
    </row>
    <row r="4" spans="1:8" ht="16.5" thickBot="1" x14ac:dyDescent="0.2">
      <c r="A4" s="23" t="s">
        <v>285</v>
      </c>
      <c r="B4" s="113">
        <v>11.551995</v>
      </c>
      <c r="F4" s="112"/>
      <c r="G4" s="112"/>
      <c r="H4" s="112"/>
    </row>
    <row r="5" spans="1:8" ht="16.5" thickBot="1" x14ac:dyDescent="0.2">
      <c r="A5" s="23" t="s">
        <v>286</v>
      </c>
      <c r="B5" s="113">
        <v>64.564227000000002</v>
      </c>
      <c r="F5" s="112"/>
      <c r="G5" s="112"/>
      <c r="H5" s="112"/>
    </row>
    <row r="6" spans="1:8" ht="16.5" thickBot="1" x14ac:dyDescent="0.2">
      <c r="A6" s="23" t="s">
        <v>287</v>
      </c>
      <c r="B6" s="113">
        <v>65.285999999999987</v>
      </c>
      <c r="F6" s="112"/>
      <c r="G6" s="112"/>
      <c r="H6" s="112"/>
    </row>
    <row r="7" spans="1:8" ht="16.5" thickBot="1" x14ac:dyDescent="0.2">
      <c r="A7" s="23" t="s">
        <v>288</v>
      </c>
      <c r="B7" s="113">
        <v>33.919703999999996</v>
      </c>
      <c r="F7" s="112"/>
      <c r="G7" s="112"/>
      <c r="H7" s="112"/>
    </row>
    <row r="8" spans="1:8" ht="16.5" thickBot="1" x14ac:dyDescent="0.2">
      <c r="A8" s="23" t="s">
        <v>289</v>
      </c>
      <c r="B8" s="113">
        <v>29.701502999999995</v>
      </c>
      <c r="F8" s="112"/>
      <c r="G8" s="112"/>
      <c r="H8" s="112"/>
    </row>
    <row r="9" spans="1:8" ht="16.5" thickBot="1" x14ac:dyDescent="0.2">
      <c r="A9" s="23" t="s">
        <v>290</v>
      </c>
      <c r="B9" s="113">
        <v>12.728</v>
      </c>
      <c r="F9" s="112"/>
      <c r="G9" s="112"/>
      <c r="H9" s="112"/>
    </row>
    <row r="10" spans="1:8" ht="16.5" thickBot="1" x14ac:dyDescent="0.2">
      <c r="A10" s="23" t="s">
        <v>291</v>
      </c>
      <c r="B10" s="113">
        <v>63.240371999999994</v>
      </c>
      <c r="F10" s="112"/>
      <c r="G10" s="112"/>
      <c r="H10" s="112"/>
    </row>
    <row r="11" spans="1:8" ht="16.5" thickBot="1" x14ac:dyDescent="0.2">
      <c r="A11" s="23" t="s">
        <v>292</v>
      </c>
      <c r="B11" s="113">
        <v>25.338999999999999</v>
      </c>
      <c r="F11" s="112"/>
      <c r="G11" s="112"/>
      <c r="H11" s="112"/>
    </row>
    <row r="12" spans="1:8" ht="16.5" thickBot="1" x14ac:dyDescent="0.2">
      <c r="A12" s="23" t="s">
        <v>293</v>
      </c>
      <c r="B12" s="113">
        <v>93.233000000000004</v>
      </c>
      <c r="F12" s="112"/>
      <c r="G12" s="112"/>
      <c r="H12" s="112"/>
    </row>
    <row r="13" spans="1:8" ht="16.5" thickBot="1" x14ac:dyDescent="0.2">
      <c r="A13" s="23" t="s">
        <v>294</v>
      </c>
      <c r="B13" s="113">
        <v>42.003999999999998</v>
      </c>
      <c r="F13" s="112"/>
      <c r="G13" s="112"/>
      <c r="H13" s="112"/>
    </row>
    <row r="14" spans="1:8" ht="16.5" thickBot="1" x14ac:dyDescent="0.2">
      <c r="A14" s="23" t="s">
        <v>295</v>
      </c>
      <c r="B14" s="113">
        <v>42.695999999999998</v>
      </c>
      <c r="F14" s="112"/>
      <c r="G14" s="112"/>
      <c r="H14" s="112"/>
    </row>
    <row r="15" spans="1:8" ht="16.5" thickBot="1" x14ac:dyDescent="0.2">
      <c r="A15" s="23" t="s">
        <v>296</v>
      </c>
      <c r="B15" s="113">
        <v>54.697000000000003</v>
      </c>
      <c r="F15" s="112"/>
      <c r="G15" s="112"/>
      <c r="H15" s="112"/>
    </row>
    <row r="16" spans="1:8" ht="16.5" thickBot="1" x14ac:dyDescent="0.2">
      <c r="A16" s="23" t="s">
        <v>297</v>
      </c>
      <c r="B16" s="113">
        <v>68.040999999999997</v>
      </c>
      <c r="F16" s="112"/>
      <c r="G16" s="115"/>
      <c r="H16" s="119"/>
    </row>
    <row r="17" spans="1:8" ht="16.5" thickBot="1" x14ac:dyDescent="0.2">
      <c r="A17" s="23" t="s">
        <v>298</v>
      </c>
      <c r="B17" s="113">
        <v>48.573</v>
      </c>
      <c r="F17" s="112"/>
      <c r="G17" s="115"/>
      <c r="H17" s="119"/>
    </row>
    <row r="18" spans="1:8" ht="16.5" thickBot="1" x14ac:dyDescent="0.2">
      <c r="A18" s="23"/>
      <c r="B18" s="113"/>
      <c r="F18" s="112"/>
      <c r="G18" s="112"/>
      <c r="H18" s="112"/>
    </row>
    <row r="19" spans="1:8" ht="54.75" customHeight="1" thickBot="1" x14ac:dyDescent="0.2">
      <c r="A19" s="21" t="s">
        <v>184</v>
      </c>
      <c r="B19" s="113">
        <f>SUM(B3:B18)</f>
        <v>678.49381400000004</v>
      </c>
      <c r="F19" s="112"/>
      <c r="G19" s="115"/>
      <c r="H19" s="120"/>
    </row>
    <row r="20" spans="1:8" ht="54.75" customHeight="1" thickBot="1" x14ac:dyDescent="0.2">
      <c r="A20" s="21"/>
      <c r="B20" s="113"/>
      <c r="F20" s="112"/>
      <c r="G20" s="115"/>
      <c r="H20" s="120"/>
    </row>
    <row r="21" spans="1:8" ht="16.5" thickBot="1" x14ac:dyDescent="0.2">
      <c r="A21" s="23"/>
      <c r="B21" s="30"/>
      <c r="F21" s="112"/>
      <c r="G21" s="115"/>
      <c r="H21" s="121"/>
    </row>
    <row r="22" spans="1:8" ht="43.5" customHeight="1" thickBot="1" x14ac:dyDescent="0.2">
      <c r="A22" s="21" t="s">
        <v>185</v>
      </c>
      <c r="B22" s="113"/>
      <c r="F22" s="112"/>
      <c r="G22" s="115"/>
      <c r="H22" s="120"/>
    </row>
    <row r="23" spans="1:8" ht="16.5" thickBot="1" x14ac:dyDescent="0.2">
      <c r="A23" s="23" t="s">
        <v>299</v>
      </c>
      <c r="B23" s="113">
        <v>60.240842999999991</v>
      </c>
      <c r="F23" s="112"/>
      <c r="G23" s="115"/>
      <c r="H23" s="120"/>
    </row>
    <row r="24" spans="1:8" ht="16.5" thickBot="1" x14ac:dyDescent="0.2">
      <c r="A24" s="23" t="s">
        <v>300</v>
      </c>
      <c r="B24" s="113">
        <v>57.433544999999995</v>
      </c>
      <c r="F24" s="112"/>
      <c r="G24" s="115"/>
      <c r="H24" s="120"/>
    </row>
    <row r="25" spans="1:8" ht="16.5" thickBot="1" x14ac:dyDescent="0.2">
      <c r="A25" s="23" t="s">
        <v>301</v>
      </c>
      <c r="B25" s="113">
        <v>108.780984</v>
      </c>
      <c r="F25" s="112"/>
      <c r="G25" s="115"/>
      <c r="H25" s="120"/>
    </row>
    <row r="26" spans="1:8" ht="16.5" thickBot="1" x14ac:dyDescent="0.2">
      <c r="A26" s="23" t="s">
        <v>302</v>
      </c>
      <c r="B26" s="113">
        <v>54.390492000000002</v>
      </c>
      <c r="F26" s="112"/>
      <c r="G26" s="115"/>
      <c r="H26" s="120"/>
    </row>
    <row r="27" spans="1:8" ht="16.5" thickBot="1" x14ac:dyDescent="0.2">
      <c r="A27" s="23" t="s">
        <v>303</v>
      </c>
      <c r="B27" s="113">
        <v>67.8249</v>
      </c>
      <c r="F27" s="112"/>
      <c r="G27" s="115"/>
      <c r="H27" s="120"/>
    </row>
    <row r="28" spans="1:8" ht="16.5" thickBot="1" x14ac:dyDescent="0.2">
      <c r="A28" s="23" t="s">
        <v>304</v>
      </c>
      <c r="B28" s="113">
        <v>53.054687999999992</v>
      </c>
      <c r="F28" s="112"/>
      <c r="G28" s="115"/>
      <c r="H28" s="120"/>
    </row>
    <row r="29" spans="1:8" ht="16.5" thickBot="1" x14ac:dyDescent="0.2">
      <c r="A29" s="23" t="s">
        <v>305</v>
      </c>
      <c r="B29" s="113">
        <v>59.834967999999996</v>
      </c>
      <c r="F29" s="112"/>
      <c r="G29" s="115"/>
      <c r="H29" s="120"/>
    </row>
    <row r="30" spans="1:8" ht="16.5" thickBot="1" x14ac:dyDescent="0.2">
      <c r="A30" s="23" t="s">
        <v>306</v>
      </c>
      <c r="B30" s="113">
        <v>20.354723999999997</v>
      </c>
      <c r="F30" s="112"/>
      <c r="G30" s="115"/>
      <c r="H30" s="120"/>
    </row>
    <row r="31" spans="1:8" ht="16.5" thickBot="1" x14ac:dyDescent="0.2">
      <c r="A31" s="23" t="s">
        <v>307</v>
      </c>
      <c r="B31" s="113">
        <v>48.891959999999997</v>
      </c>
      <c r="F31" s="112"/>
      <c r="G31" s="115"/>
      <c r="H31" s="120"/>
    </row>
    <row r="32" spans="1:8" ht="16.5" thickBot="1" x14ac:dyDescent="0.2">
      <c r="A32" s="23" t="s">
        <v>308</v>
      </c>
      <c r="B32" s="113">
        <v>84.345884999999996</v>
      </c>
      <c r="F32" s="112"/>
      <c r="G32" s="115"/>
      <c r="H32" s="120"/>
    </row>
    <row r="33" spans="1:8" ht="16.5" thickBot="1" x14ac:dyDescent="0.2">
      <c r="A33" s="23" t="s">
        <v>309</v>
      </c>
      <c r="B33" s="113">
        <v>58.430767999999993</v>
      </c>
      <c r="F33" s="112"/>
      <c r="G33" s="115"/>
      <c r="H33" s="120"/>
    </row>
    <row r="34" spans="1:8" ht="16.5" thickBot="1" x14ac:dyDescent="0.2">
      <c r="A34" s="23" t="s">
        <v>310</v>
      </c>
      <c r="B34" s="113">
        <v>36.284528000000002</v>
      </c>
      <c r="F34" s="112"/>
      <c r="G34" s="115"/>
      <c r="H34" s="120"/>
    </row>
    <row r="35" spans="1:8" ht="16.5" thickBot="1" x14ac:dyDescent="0.2">
      <c r="A35" s="23" t="s">
        <v>311</v>
      </c>
      <c r="B35" s="113">
        <v>75.760775999999993</v>
      </c>
      <c r="F35" s="112"/>
      <c r="G35" s="115"/>
      <c r="H35" s="120"/>
    </row>
    <row r="36" spans="1:8" ht="16.5" thickBot="1" x14ac:dyDescent="0.2">
      <c r="A36" s="23" t="s">
        <v>312</v>
      </c>
      <c r="B36" s="113">
        <v>38.431691999999998</v>
      </c>
      <c r="F36" s="112"/>
      <c r="G36" s="115"/>
      <c r="H36" s="120"/>
    </row>
    <row r="37" spans="1:8" ht="16.5" thickBot="1" x14ac:dyDescent="0.2">
      <c r="A37" s="23" t="s">
        <v>313</v>
      </c>
      <c r="B37" s="113">
        <v>48.968127000000003</v>
      </c>
      <c r="F37" s="112"/>
      <c r="G37" s="115"/>
      <c r="H37" s="120"/>
    </row>
    <row r="38" spans="1:8" ht="16.5" thickBot="1" x14ac:dyDescent="0.2">
      <c r="A38" s="23" t="s">
        <v>314</v>
      </c>
      <c r="B38" s="113">
        <v>60.748623000000002</v>
      </c>
      <c r="F38" s="112"/>
      <c r="G38" s="115"/>
      <c r="H38" s="120"/>
    </row>
    <row r="39" spans="1:8" ht="16.5" thickBot="1" x14ac:dyDescent="0.2">
      <c r="A39" s="23" t="s">
        <v>315</v>
      </c>
      <c r="B39" s="113">
        <v>54.742310999999994</v>
      </c>
      <c r="F39" s="112"/>
      <c r="G39" s="115"/>
      <c r="H39" s="120"/>
    </row>
    <row r="40" spans="1:8" ht="16.5" thickBot="1" x14ac:dyDescent="0.2">
      <c r="A40" s="23" t="s">
        <v>316</v>
      </c>
      <c r="B40" s="113">
        <v>106.16954399999999</v>
      </c>
      <c r="F40" s="112"/>
      <c r="G40" s="115"/>
      <c r="H40" s="120"/>
    </row>
    <row r="41" spans="1:8" ht="16.5" thickBot="1" x14ac:dyDescent="0.2">
      <c r="A41" s="23" t="s">
        <v>317</v>
      </c>
      <c r="B41" s="113">
        <v>68.445116999999996</v>
      </c>
      <c r="F41" s="112"/>
      <c r="G41" s="115"/>
      <c r="H41" s="120"/>
    </row>
    <row r="42" spans="1:8" ht="16.5" thickBot="1" x14ac:dyDescent="0.2">
      <c r="A42" s="23" t="s">
        <v>318</v>
      </c>
      <c r="B42" s="113">
        <v>14.344785</v>
      </c>
      <c r="F42" s="112"/>
      <c r="G42" s="115"/>
      <c r="H42" s="120"/>
    </row>
    <row r="43" spans="1:8" ht="16.5" thickBot="1" x14ac:dyDescent="0.2">
      <c r="A43" s="23" t="s">
        <v>319</v>
      </c>
      <c r="B43" s="113">
        <v>5.9881769999999994</v>
      </c>
      <c r="F43" s="112"/>
      <c r="G43" s="115"/>
      <c r="H43" s="120"/>
    </row>
    <row r="44" spans="1:8" ht="16.5" thickBot="1" x14ac:dyDescent="0.2">
      <c r="A44" s="23" t="s">
        <v>320</v>
      </c>
      <c r="B44" s="113">
        <v>5.9809229999999998</v>
      </c>
      <c r="F44" s="112"/>
      <c r="G44" s="115"/>
      <c r="H44" s="120"/>
    </row>
    <row r="45" spans="1:8" ht="16.5" thickBot="1" x14ac:dyDescent="0.2">
      <c r="A45" s="23" t="s">
        <v>321</v>
      </c>
      <c r="B45" s="113">
        <v>14.988831999999999</v>
      </c>
      <c r="F45" s="112"/>
      <c r="G45" s="115"/>
      <c r="H45" s="120"/>
    </row>
    <row r="46" spans="1:8" ht="16.5" thickBot="1" x14ac:dyDescent="0.2">
      <c r="A46" s="23" t="s">
        <v>322</v>
      </c>
      <c r="B46" s="113">
        <v>47.484683999999994</v>
      </c>
      <c r="F46" s="112"/>
      <c r="G46" s="115"/>
      <c r="H46" s="120"/>
    </row>
    <row r="47" spans="1:8" ht="16.5" thickBot="1" x14ac:dyDescent="0.2">
      <c r="A47" s="23" t="s">
        <v>323</v>
      </c>
      <c r="B47" s="113">
        <v>76.964939999999999</v>
      </c>
      <c r="F47" s="112"/>
      <c r="G47" s="115"/>
      <c r="H47" s="120"/>
    </row>
    <row r="48" spans="1:8" ht="16.5" thickBot="1" x14ac:dyDescent="0.2">
      <c r="A48" s="23" t="s">
        <v>324</v>
      </c>
      <c r="B48" s="113">
        <v>38.105975999999998</v>
      </c>
      <c r="F48" s="112"/>
      <c r="G48" s="115"/>
      <c r="H48" s="120"/>
    </row>
    <row r="49" spans="1:8" ht="16.5" thickBot="1" x14ac:dyDescent="0.2">
      <c r="A49" s="23" t="s">
        <v>325</v>
      </c>
      <c r="B49" s="113">
        <v>60.17598799999999</v>
      </c>
      <c r="F49" s="112"/>
      <c r="G49" s="115"/>
      <c r="H49" s="120"/>
    </row>
    <row r="50" spans="1:8" ht="16.5" thickBot="1" x14ac:dyDescent="0.2">
      <c r="A50" s="23" t="s">
        <v>326</v>
      </c>
      <c r="B50" s="113">
        <v>44.926375999999998</v>
      </c>
      <c r="F50" s="112"/>
      <c r="G50" s="115"/>
      <c r="H50" s="120"/>
    </row>
    <row r="51" spans="1:8" ht="16.5" thickBot="1" x14ac:dyDescent="0.2">
      <c r="A51" s="23" t="s">
        <v>327</v>
      </c>
      <c r="B51" s="113">
        <v>37.691783999999998</v>
      </c>
      <c r="F51" s="112"/>
      <c r="G51" s="115"/>
      <c r="H51" s="120"/>
    </row>
    <row r="52" spans="1:8" ht="16.5" thickBot="1" x14ac:dyDescent="0.2">
      <c r="A52" s="23" t="s">
        <v>328</v>
      </c>
      <c r="B52" s="113">
        <v>27.710279999999997</v>
      </c>
      <c r="F52" s="112"/>
      <c r="G52" s="115"/>
      <c r="H52" s="120"/>
    </row>
    <row r="53" spans="1:8" ht="16.5" thickBot="1" x14ac:dyDescent="0.2">
      <c r="A53" s="23" t="s">
        <v>329</v>
      </c>
      <c r="B53" s="113">
        <v>40.742091000000002</v>
      </c>
      <c r="F53" s="112"/>
      <c r="G53" s="115"/>
      <c r="H53" s="120"/>
    </row>
    <row r="54" spans="1:8" ht="16.5" thickBot="1" x14ac:dyDescent="0.2">
      <c r="A54" s="23" t="s">
        <v>330</v>
      </c>
      <c r="B54" s="113">
        <v>2.0166119999999998</v>
      </c>
      <c r="F54" s="112"/>
      <c r="G54" s="115"/>
      <c r="H54" s="120"/>
    </row>
    <row r="55" spans="1:8" ht="16.5" thickBot="1" x14ac:dyDescent="0.2">
      <c r="A55" s="23" t="s">
        <v>331</v>
      </c>
      <c r="B55" s="113">
        <v>47.270690999999999</v>
      </c>
      <c r="F55" s="112"/>
      <c r="G55" s="115"/>
      <c r="H55" s="120"/>
    </row>
    <row r="56" spans="1:8" ht="16.5" thickBot="1" x14ac:dyDescent="0.2">
      <c r="A56" s="23" t="s">
        <v>332</v>
      </c>
      <c r="B56" s="113">
        <v>43.999136999999997</v>
      </c>
      <c r="F56" s="112"/>
      <c r="G56" s="115"/>
      <c r="H56" s="120"/>
    </row>
    <row r="57" spans="1:8" ht="32.25" thickBot="1" x14ac:dyDescent="0.2">
      <c r="A57" s="21" t="s">
        <v>186</v>
      </c>
      <c r="B57" s="113">
        <f>SUM(B23:B56)</f>
        <v>1671.5257509999999</v>
      </c>
      <c r="F57" s="112"/>
      <c r="G57" s="112"/>
      <c r="H57" s="122"/>
    </row>
    <row r="58" spans="1:8" ht="16.5" thickBot="1" x14ac:dyDescent="0.2">
      <c r="A58" s="21"/>
      <c r="B58" s="30"/>
      <c r="F58" s="123"/>
      <c r="G58" s="123"/>
      <c r="H58" s="123"/>
    </row>
    <row r="59" spans="1:8" ht="47.25" customHeight="1" thickBot="1" x14ac:dyDescent="0.2">
      <c r="A59" s="21" t="s">
        <v>187</v>
      </c>
      <c r="B59" s="30"/>
      <c r="F59" s="112"/>
      <c r="G59" s="112"/>
      <c r="H59" s="112"/>
    </row>
    <row r="60" spans="1:8" ht="16.5" thickBot="1" x14ac:dyDescent="0.2">
      <c r="A60" s="23" t="s">
        <v>174</v>
      </c>
      <c r="B60" s="30">
        <v>0</v>
      </c>
      <c r="F60" s="112"/>
      <c r="G60" s="112"/>
      <c r="H60" s="122"/>
    </row>
    <row r="61" spans="1:8" x14ac:dyDescent="0.15">
      <c r="A61" s="24" t="s">
        <v>175</v>
      </c>
      <c r="B61" s="145">
        <v>0</v>
      </c>
      <c r="F61" s="123"/>
      <c r="G61" s="123"/>
      <c r="H61" s="123"/>
    </row>
    <row r="62" spans="1:8" ht="16.5" thickBot="1" x14ac:dyDescent="0.2">
      <c r="A62" s="23" t="s">
        <v>167</v>
      </c>
      <c r="B62" s="146"/>
      <c r="F62" s="112"/>
      <c r="G62" s="112"/>
      <c r="H62" s="112"/>
    </row>
    <row r="63" spans="1:8" x14ac:dyDescent="0.15">
      <c r="A63" s="142" t="s">
        <v>166</v>
      </c>
      <c r="B63" s="145">
        <v>0</v>
      </c>
      <c r="F63" s="112"/>
      <c r="G63" s="112"/>
      <c r="H63" s="122"/>
    </row>
    <row r="64" spans="1:8" x14ac:dyDescent="0.15">
      <c r="A64" s="144"/>
      <c r="B64" s="149"/>
      <c r="F64" s="123"/>
      <c r="G64" s="123"/>
      <c r="H64" s="123"/>
    </row>
    <row r="65" spans="1:8" ht="16.5" thickBot="1" x14ac:dyDescent="0.2">
      <c r="A65" s="143"/>
      <c r="B65" s="146"/>
      <c r="F65" s="112"/>
      <c r="G65" s="112"/>
      <c r="H65" s="112"/>
    </row>
    <row r="66" spans="1:8" ht="32.25" thickBot="1" x14ac:dyDescent="0.2">
      <c r="A66" s="21" t="s">
        <v>188</v>
      </c>
      <c r="B66" s="30">
        <v>0</v>
      </c>
      <c r="F66" s="112"/>
      <c r="G66" s="112"/>
      <c r="H66" s="112"/>
    </row>
    <row r="67" spans="1:8" ht="16.5" thickBot="1" x14ac:dyDescent="0.2">
      <c r="A67" s="23"/>
      <c r="B67" s="30"/>
      <c r="F67" s="112"/>
      <c r="G67" s="112"/>
      <c r="H67" s="112"/>
    </row>
    <row r="68" spans="1:8" ht="44.25" customHeight="1" thickBot="1" x14ac:dyDescent="0.2">
      <c r="A68" s="21" t="s">
        <v>189</v>
      </c>
      <c r="B68" s="30"/>
      <c r="F68" s="123"/>
      <c r="G68" s="123"/>
      <c r="H68" s="124"/>
    </row>
    <row r="69" spans="1:8" ht="16.5" thickBot="1" x14ac:dyDescent="0.2">
      <c r="A69" s="23" t="s">
        <v>174</v>
      </c>
      <c r="B69" s="30">
        <v>0</v>
      </c>
      <c r="F69" s="112"/>
      <c r="G69" s="112"/>
      <c r="H69" s="122"/>
    </row>
    <row r="70" spans="1:8" x14ac:dyDescent="0.15">
      <c r="A70" s="24" t="s">
        <v>175</v>
      </c>
      <c r="B70" s="145">
        <v>0</v>
      </c>
      <c r="F70" s="123"/>
      <c r="G70" s="123"/>
      <c r="H70" s="123"/>
    </row>
    <row r="71" spans="1:8" ht="16.5" thickBot="1" x14ac:dyDescent="0.2">
      <c r="A71" s="23" t="s">
        <v>170</v>
      </c>
      <c r="B71" s="146"/>
      <c r="F71" s="112"/>
      <c r="G71" s="112"/>
      <c r="H71" s="112"/>
    </row>
    <row r="72" spans="1:8" x14ac:dyDescent="0.15">
      <c r="A72" s="24" t="s">
        <v>166</v>
      </c>
      <c r="B72" s="145">
        <v>0</v>
      </c>
      <c r="F72" s="112"/>
      <c r="G72" s="112"/>
      <c r="H72" s="112"/>
    </row>
    <row r="73" spans="1:8" x14ac:dyDescent="0.15">
      <c r="A73" s="24" t="s">
        <v>171</v>
      </c>
      <c r="B73" s="149"/>
      <c r="F73" s="123"/>
      <c r="G73" s="123"/>
      <c r="H73" s="124"/>
    </row>
    <row r="74" spans="1:8" x14ac:dyDescent="0.15">
      <c r="A74" s="24"/>
      <c r="B74" s="149"/>
      <c r="F74" s="123"/>
      <c r="G74" s="123"/>
      <c r="H74" s="124"/>
    </row>
    <row r="75" spans="1:8" ht="16.5" thickBot="1" x14ac:dyDescent="0.2">
      <c r="A75" s="26"/>
      <c r="B75" s="146"/>
      <c r="F75" s="123"/>
      <c r="G75" s="123"/>
      <c r="H75" s="124"/>
    </row>
    <row r="76" spans="1:8" ht="16.5" thickBot="1" x14ac:dyDescent="0.2">
      <c r="A76" s="21" t="s">
        <v>190</v>
      </c>
      <c r="B76" s="30">
        <v>0</v>
      </c>
      <c r="F76" s="123"/>
      <c r="G76" s="123"/>
      <c r="H76" s="124"/>
    </row>
    <row r="77" spans="1:8" ht="16.5" thickBot="1" x14ac:dyDescent="0.2">
      <c r="A77" s="23"/>
      <c r="B77" s="30"/>
      <c r="F77" s="112"/>
      <c r="G77" s="112"/>
      <c r="H77" s="112"/>
    </row>
    <row r="78" spans="1:8" ht="79.5" thickBot="1" x14ac:dyDescent="0.2">
      <c r="A78" s="21" t="s">
        <v>191</v>
      </c>
      <c r="B78" s="31"/>
      <c r="F78" s="123"/>
      <c r="G78" s="123"/>
      <c r="H78" s="124"/>
    </row>
    <row r="79" spans="1:8" ht="16.5" thickBot="1" x14ac:dyDescent="0.2">
      <c r="A79" s="23" t="s">
        <v>337</v>
      </c>
      <c r="B79" s="136">
        <v>3.65E-3</v>
      </c>
      <c r="F79" s="123"/>
      <c r="G79" s="123"/>
      <c r="H79" s="124"/>
    </row>
    <row r="80" spans="1:8" ht="16.5" thickBot="1" x14ac:dyDescent="0.2">
      <c r="A80" s="23" t="s">
        <v>276</v>
      </c>
      <c r="B80" s="129">
        <v>34.4</v>
      </c>
      <c r="F80" s="123"/>
      <c r="G80" s="123"/>
      <c r="H80" s="124"/>
    </row>
    <row r="81" spans="1:8" ht="16.5" thickBot="1" x14ac:dyDescent="0.2">
      <c r="A81" s="23" t="s">
        <v>339</v>
      </c>
      <c r="B81" s="129">
        <v>62.01</v>
      </c>
      <c r="F81" s="123"/>
      <c r="G81" s="123"/>
      <c r="H81" s="124"/>
    </row>
    <row r="82" spans="1:8" ht="16.5" thickBot="1" x14ac:dyDescent="0.2">
      <c r="A82" s="23" t="s">
        <v>340</v>
      </c>
      <c r="B82" s="129">
        <v>13.22</v>
      </c>
      <c r="F82" s="123"/>
      <c r="G82" s="123"/>
      <c r="H82" s="124"/>
    </row>
    <row r="83" spans="1:8" ht="16.5" thickBot="1" x14ac:dyDescent="0.2">
      <c r="A83" s="23" t="s">
        <v>341</v>
      </c>
      <c r="B83" s="129">
        <v>0.27</v>
      </c>
      <c r="F83" s="123"/>
      <c r="G83" s="123"/>
      <c r="H83" s="124"/>
    </row>
    <row r="84" spans="1:8" ht="16.5" thickBot="1" x14ac:dyDescent="0.2">
      <c r="A84" s="23" t="s">
        <v>342</v>
      </c>
      <c r="B84" s="129">
        <v>22.02</v>
      </c>
      <c r="F84" s="123"/>
      <c r="G84" s="123"/>
      <c r="H84" s="124"/>
    </row>
    <row r="85" spans="1:8" ht="16.5" thickBot="1" x14ac:dyDescent="0.2">
      <c r="A85" s="23" t="s">
        <v>343</v>
      </c>
      <c r="B85" s="129">
        <v>22.22</v>
      </c>
      <c r="F85" s="123"/>
      <c r="G85" s="123"/>
      <c r="H85" s="124"/>
    </row>
    <row r="86" spans="1:8" ht="16.5" thickBot="1" x14ac:dyDescent="0.2">
      <c r="A86" s="23" t="s">
        <v>344</v>
      </c>
      <c r="B86" s="129">
        <v>24.93</v>
      </c>
      <c r="F86" s="123"/>
      <c r="G86" s="123"/>
      <c r="H86" s="124"/>
    </row>
    <row r="87" spans="1:8" ht="16.5" thickBot="1" x14ac:dyDescent="0.2">
      <c r="A87" s="23" t="s">
        <v>345</v>
      </c>
      <c r="B87" s="129">
        <v>34.96</v>
      </c>
      <c r="F87" s="123"/>
      <c r="G87" s="123"/>
      <c r="H87" s="124"/>
    </row>
    <row r="88" spans="1:8" ht="16.5" thickBot="1" x14ac:dyDescent="0.2">
      <c r="A88" s="23" t="s">
        <v>346</v>
      </c>
      <c r="B88" s="129">
        <v>29.94</v>
      </c>
      <c r="F88" s="123"/>
      <c r="G88" s="123"/>
      <c r="H88" s="124"/>
    </row>
    <row r="89" spans="1:8" ht="16.5" thickBot="1" x14ac:dyDescent="0.2">
      <c r="A89" s="23" t="s">
        <v>347</v>
      </c>
      <c r="B89" s="129">
        <v>3.88</v>
      </c>
      <c r="F89" s="123"/>
      <c r="G89" s="123"/>
      <c r="H89" s="124"/>
    </row>
    <row r="90" spans="1:8" ht="16.5" thickBot="1" x14ac:dyDescent="0.2">
      <c r="A90" s="23" t="s">
        <v>348</v>
      </c>
      <c r="B90" s="129">
        <v>18.21</v>
      </c>
      <c r="F90" s="123"/>
      <c r="G90" s="123"/>
      <c r="H90" s="124"/>
    </row>
    <row r="91" spans="1:8" ht="32.25" thickBot="1" x14ac:dyDescent="0.2">
      <c r="A91" s="23" t="s">
        <v>349</v>
      </c>
      <c r="B91" s="129">
        <v>0.05</v>
      </c>
      <c r="F91" s="123"/>
      <c r="G91" s="123"/>
      <c r="H91" s="124"/>
    </row>
    <row r="92" spans="1:8" ht="16.5" thickBot="1" x14ac:dyDescent="0.2">
      <c r="A92" s="21" t="s">
        <v>192</v>
      </c>
      <c r="B92" s="113">
        <f>SUM(B79:B91)</f>
        <v>266.11365000000001</v>
      </c>
      <c r="F92" s="123"/>
      <c r="G92" s="123"/>
      <c r="H92" s="124"/>
    </row>
    <row r="93" spans="1:8" ht="16.5" thickBot="1" x14ac:dyDescent="0.2">
      <c r="A93" s="21"/>
      <c r="B93" s="30"/>
      <c r="F93" s="123"/>
      <c r="G93" s="123"/>
      <c r="H93" s="124"/>
    </row>
    <row r="94" spans="1:8" ht="79.5" thickBot="1" x14ac:dyDescent="0.2">
      <c r="A94" s="21" t="s">
        <v>193</v>
      </c>
      <c r="B94" s="30"/>
      <c r="F94" s="123"/>
      <c r="G94" s="123"/>
      <c r="H94" s="124"/>
    </row>
    <row r="95" spans="1:8" ht="16.5" thickBot="1" x14ac:dyDescent="0.2">
      <c r="A95" s="104" t="s">
        <v>336</v>
      </c>
      <c r="B95" s="113">
        <v>0.49535000000000001</v>
      </c>
      <c r="F95" s="123"/>
      <c r="G95" s="123"/>
      <c r="H95" s="124"/>
    </row>
    <row r="96" spans="1:8" ht="16.5" thickBot="1" x14ac:dyDescent="0.2">
      <c r="A96" s="104" t="s">
        <v>276</v>
      </c>
      <c r="B96" s="113">
        <v>0.23</v>
      </c>
      <c r="F96" s="123"/>
      <c r="G96" s="123"/>
      <c r="H96" s="124"/>
    </row>
    <row r="97" spans="1:8" ht="16.5" thickBot="1" x14ac:dyDescent="0.2">
      <c r="A97" s="104" t="s">
        <v>350</v>
      </c>
      <c r="B97" s="113">
        <v>0.46</v>
      </c>
      <c r="F97" s="123"/>
      <c r="G97" s="123"/>
      <c r="H97" s="124"/>
    </row>
    <row r="98" spans="1:8" ht="16.5" thickBot="1" x14ac:dyDescent="0.2">
      <c r="A98" s="23" t="s">
        <v>338</v>
      </c>
      <c r="B98" s="130">
        <v>1.05</v>
      </c>
      <c r="F98" s="123"/>
      <c r="G98" s="123"/>
      <c r="H98" s="124"/>
    </row>
    <row r="99" spans="1:8" ht="16.5" thickBot="1" x14ac:dyDescent="0.2">
      <c r="A99" s="21" t="s">
        <v>194</v>
      </c>
      <c r="B99" s="113">
        <f>SUM(B95:B98)</f>
        <v>2.2353500000000004</v>
      </c>
      <c r="F99" s="123"/>
      <c r="G99" s="123"/>
      <c r="H99" s="124"/>
    </row>
    <row r="100" spans="1:8" ht="16.5" thickBot="1" x14ac:dyDescent="0.2">
      <c r="A100" s="21"/>
      <c r="B100" s="30"/>
      <c r="F100" s="123"/>
      <c r="G100" s="123"/>
      <c r="H100" s="124"/>
    </row>
    <row r="101" spans="1:8" x14ac:dyDescent="0.15">
      <c r="A101" s="147" t="s">
        <v>195</v>
      </c>
      <c r="B101" s="145"/>
      <c r="F101" s="123"/>
      <c r="G101" s="123"/>
      <c r="H101" s="124"/>
    </row>
    <row r="102" spans="1:8" ht="16.5" thickBot="1" x14ac:dyDescent="0.2">
      <c r="A102" s="148"/>
      <c r="B102" s="146"/>
      <c r="F102" s="123"/>
      <c r="G102" s="123"/>
      <c r="H102" s="124"/>
    </row>
    <row r="103" spans="1:8" ht="76.5" customHeight="1" thickBot="1" x14ac:dyDescent="0.2">
      <c r="A103" s="21" t="s">
        <v>196</v>
      </c>
      <c r="B103" s="30"/>
      <c r="F103" s="123"/>
      <c r="G103" s="123"/>
      <c r="H103" s="124"/>
    </row>
    <row r="104" spans="1:8" ht="16.5" thickBot="1" x14ac:dyDescent="0.2">
      <c r="A104" s="23" t="s">
        <v>197</v>
      </c>
      <c r="B104" s="30"/>
      <c r="F104" s="123"/>
      <c r="G104" s="123"/>
      <c r="H104" s="124"/>
    </row>
    <row r="105" spans="1:8" ht="16.5" thickBot="1" x14ac:dyDescent="0.2">
      <c r="A105" s="23" t="s">
        <v>198</v>
      </c>
      <c r="B105" s="30"/>
      <c r="F105" s="123"/>
      <c r="G105" s="123"/>
      <c r="H105" s="124"/>
    </row>
    <row r="106" spans="1:8" ht="16.5" thickBot="1" x14ac:dyDescent="0.2">
      <c r="A106" s="23" t="s">
        <v>166</v>
      </c>
      <c r="B106" s="30"/>
      <c r="F106" s="123"/>
      <c r="G106" s="123"/>
      <c r="H106" s="123"/>
    </row>
    <row r="107" spans="1:8" ht="32.25" thickBot="1" x14ac:dyDescent="0.2">
      <c r="A107" s="21" t="s">
        <v>199</v>
      </c>
      <c r="B107" s="30"/>
      <c r="F107" s="112"/>
      <c r="G107" s="112"/>
      <c r="H107" s="122"/>
    </row>
    <row r="108" spans="1:8" ht="16.5" thickBot="1" x14ac:dyDescent="0.2">
      <c r="A108" s="21"/>
      <c r="B108" s="30"/>
      <c r="F108" s="123"/>
      <c r="G108" s="123"/>
      <c r="H108" s="123"/>
    </row>
    <row r="109" spans="1:8" ht="57.75" customHeight="1" x14ac:dyDescent="0.15">
      <c r="A109" s="147" t="s">
        <v>200</v>
      </c>
      <c r="B109" s="145"/>
      <c r="F109" s="112"/>
      <c r="G109" s="112"/>
      <c r="H109" s="122"/>
    </row>
    <row r="110" spans="1:8" ht="16.5" thickBot="1" x14ac:dyDescent="0.2">
      <c r="A110" s="148"/>
      <c r="B110" s="146"/>
      <c r="F110" s="112"/>
      <c r="G110" s="112"/>
      <c r="H110" s="122"/>
    </row>
    <row r="111" spans="1:8" ht="81.75" customHeight="1" thickBot="1" x14ac:dyDescent="0.2">
      <c r="A111" s="104" t="s">
        <v>333</v>
      </c>
      <c r="B111" s="114">
        <v>21.87</v>
      </c>
    </row>
    <row r="112" spans="1:8" ht="32.25" thickBot="1" x14ac:dyDescent="0.25">
      <c r="A112" s="23" t="s">
        <v>334</v>
      </c>
      <c r="B112" s="30">
        <v>3.18</v>
      </c>
    </row>
    <row r="113" spans="1:2" ht="16.5" thickBot="1" x14ac:dyDescent="0.25">
      <c r="A113" s="23" t="s">
        <v>335</v>
      </c>
      <c r="B113" s="30">
        <v>120.76</v>
      </c>
    </row>
    <row r="114" spans="1:2" ht="32.25" thickBot="1" x14ac:dyDescent="0.25">
      <c r="A114" s="21" t="s">
        <v>201</v>
      </c>
      <c r="B114" s="114">
        <f>SUM(B111:B113)</f>
        <v>145.81</v>
      </c>
    </row>
    <row r="115" spans="1:2" ht="16.5" thickBot="1" x14ac:dyDescent="0.25">
      <c r="A115" s="23"/>
      <c r="B115" s="30"/>
    </row>
    <row r="116" spans="1:2" ht="56.25" customHeight="1" thickBot="1" x14ac:dyDescent="0.25">
      <c r="A116" s="21" t="s">
        <v>202</v>
      </c>
      <c r="B116" s="30"/>
    </row>
    <row r="117" spans="1:2" ht="16.5" thickBot="1" x14ac:dyDescent="0.25">
      <c r="A117" s="23"/>
      <c r="B117" s="30"/>
    </row>
    <row r="118" spans="1:2" ht="40.5" customHeight="1" thickBot="1" x14ac:dyDescent="0.25">
      <c r="A118" s="23" t="s">
        <v>203</v>
      </c>
      <c r="B118" s="30">
        <v>0</v>
      </c>
    </row>
    <row r="119" spans="1:2" ht="16.5" thickBot="1" x14ac:dyDescent="0.25">
      <c r="A119" s="23" t="s">
        <v>166</v>
      </c>
      <c r="B119" s="30">
        <v>0</v>
      </c>
    </row>
    <row r="120" spans="1:2" ht="32.25" thickBot="1" x14ac:dyDescent="0.25">
      <c r="A120" s="21" t="s">
        <v>204</v>
      </c>
      <c r="B120" s="30">
        <v>0</v>
      </c>
    </row>
    <row r="121" spans="1:2" ht="16.5" thickBot="1" x14ac:dyDescent="0.25">
      <c r="A121" s="21"/>
      <c r="B121" s="30"/>
    </row>
    <row r="122" spans="1:2" ht="45" customHeight="1" thickBot="1" x14ac:dyDescent="0.25">
      <c r="A122" s="21" t="s">
        <v>205</v>
      </c>
      <c r="B122" s="113">
        <f>+B120+B114+B107+B99+B92+B76+B66+B57+B19</f>
        <v>2764.1785649999997</v>
      </c>
    </row>
    <row r="123" spans="1:2" ht="45" customHeight="1" thickBot="1" x14ac:dyDescent="0.25">
      <c r="A123" s="21" t="s">
        <v>369</v>
      </c>
      <c r="B123" s="113"/>
    </row>
    <row r="124" spans="1:2" ht="45" customHeight="1" thickBot="1" x14ac:dyDescent="0.25">
      <c r="A124" s="21"/>
      <c r="B124" s="113"/>
    </row>
    <row r="125" spans="1:2" ht="45" customHeight="1" thickBot="1" x14ac:dyDescent="0.25">
      <c r="A125" s="21" t="s">
        <v>370</v>
      </c>
      <c r="B125" s="113"/>
    </row>
    <row r="126" spans="1:2" ht="15.75" customHeight="1" thickBot="1" x14ac:dyDescent="0.25">
      <c r="A126" s="21" t="s">
        <v>206</v>
      </c>
      <c r="B126" s="114">
        <f>'נספח 1 - דיווח על הוצאות ישירות'!B27</f>
        <v>863162.53</v>
      </c>
    </row>
  </sheetData>
  <mergeCells count="9">
    <mergeCell ref="B61:B62"/>
    <mergeCell ref="B109:B110"/>
    <mergeCell ref="A109:A110"/>
    <mergeCell ref="B63:B65"/>
    <mergeCell ref="A63:A65"/>
    <mergeCell ref="B70:B71"/>
    <mergeCell ref="B72:B75"/>
    <mergeCell ref="B101:B102"/>
    <mergeCell ref="A101:A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רן בורגמן</cp:lastModifiedBy>
  <cp:lastPrinted>2024-04-04T14:00:13Z</cp:lastPrinted>
  <dcterms:created xsi:type="dcterms:W3CDTF">2024-01-28T18:32:14Z</dcterms:created>
  <dcterms:modified xsi:type="dcterms:W3CDTF">2024-06-05T10:19:01Z</dcterms:modified>
</cp:coreProperties>
</file>